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60" yWindow="65524" windowWidth="9720" windowHeight="6576" activeTab="6"/>
  </bookViews>
  <sheets>
    <sheet name="főlap" sheetId="1" r:id="rId1"/>
    <sheet name="kifizetetlen számlák" sheetId="2" r:id="rId2"/>
    <sheet name="tartozás" sheetId="3" r:id="rId3"/>
    <sheet name="bérletí díjasok" sheetId="4" r:id="rId4"/>
    <sheet name="ME főlap" sheetId="5" r:id="rId5"/>
    <sheet name="Mérleg" sheetId="6" r:id="rId6"/>
    <sheet name="Eredménylevezetés" sheetId="7" r:id="rId7"/>
    <sheet name="leltár" sheetId="8" r:id="rId8"/>
  </sheets>
  <definedNames>
    <definedName name="_xlnm.Print_Titles" localSheetId="0">'főlap'!$1:$2</definedName>
    <definedName name="_xlnm.Print_Area" localSheetId="4">'ME főlap'!$A:$IV</definedName>
  </definedNames>
  <calcPr fullCalcOnLoad="1"/>
</workbook>
</file>

<file path=xl/sharedStrings.xml><?xml version="1.0" encoding="utf-8"?>
<sst xmlns="http://schemas.openxmlformats.org/spreadsheetml/2006/main" count="329" uniqueCount="266">
  <si>
    <t>Összesen</t>
  </si>
  <si>
    <t>Pénztár</t>
  </si>
  <si>
    <t>Megnevezés</t>
  </si>
  <si>
    <t>Bevételek:</t>
  </si>
  <si>
    <t>tény</t>
  </si>
  <si>
    <t>évközi változás</t>
  </si>
  <si>
    <t>Felújítási számla</t>
  </si>
  <si>
    <t xml:space="preserve">Megnevezés </t>
  </si>
  <si>
    <t>követel/tartozik</t>
  </si>
  <si>
    <t>Pénztárkészlet:</t>
  </si>
  <si>
    <t>LELTÁRÍVE</t>
  </si>
  <si>
    <t>számlszámok</t>
  </si>
  <si>
    <t>leltár szerinti egyenleg</t>
  </si>
  <si>
    <t>kivonat száma, címletezés</t>
  </si>
  <si>
    <t>Üzemeltetési számla</t>
  </si>
  <si>
    <t xml:space="preserve">TÁRGYI ESZKÖZÖK </t>
  </si>
  <si>
    <t>MEGNEVEZÉS</t>
  </si>
  <si>
    <t>KÉSZLETEN VAN</t>
  </si>
  <si>
    <t>LELTÁROZOTT</t>
  </si>
  <si>
    <t>NETTÓ ÉRTÉK</t>
  </si>
  <si>
    <t>MEGJEGYZÉS</t>
  </si>
  <si>
    <t xml:space="preserve">1100 l-es szemetes konténer </t>
  </si>
  <si>
    <t>Lift</t>
  </si>
  <si>
    <t>szellőzőrendszer</t>
  </si>
  <si>
    <t>tűzoltó készülék</t>
  </si>
  <si>
    <t>szemétledobó</t>
  </si>
  <si>
    <t>tűzoltó tömlő</t>
  </si>
  <si>
    <t>közp. elektromos szekrény</t>
  </si>
  <si>
    <t xml:space="preserve">240 l-es szemetes konténer </t>
  </si>
  <si>
    <t>hőközpont, hőelosztó</t>
  </si>
  <si>
    <t>hőlégbefúvó rendszer</t>
  </si>
  <si>
    <t>fűnyíró</t>
  </si>
  <si>
    <t>létra</t>
  </si>
  <si>
    <t>kaputelefon rendszer</t>
  </si>
  <si>
    <t>Szolgáltató visszatérítése</t>
  </si>
  <si>
    <t>Megtakarítási számla</t>
  </si>
  <si>
    <t>Közös költség befizetés</t>
  </si>
  <si>
    <t>Posta, nyomt., fénymásolás</t>
  </si>
  <si>
    <t>A közös költségben előírva</t>
  </si>
  <si>
    <t>eltérés (tény-előírás)</t>
  </si>
  <si>
    <t>Összesen:</t>
  </si>
  <si>
    <t>Közös költséggel kapcsolatos bevételek</t>
  </si>
  <si>
    <t>Egyéb bevételek</t>
  </si>
  <si>
    <t>BEVÉTELEK MINDÖSSZESEN</t>
  </si>
  <si>
    <t>Üzemeltetési kiadások</t>
  </si>
  <si>
    <t>Lakástakarékpénztár költsége</t>
  </si>
  <si>
    <t>Kköltségben előírva</t>
  </si>
  <si>
    <t>KIADÁSOK MINDÖSSZESEN</t>
  </si>
  <si>
    <t>PÉNZESZKÖZÖK MINDÖSSZESEN</t>
  </si>
  <si>
    <t>Elkülönített számlák egyenlege</t>
  </si>
  <si>
    <t>%-ban</t>
  </si>
  <si>
    <t>Bérbeadott helyiség eredeti rendeltetése</t>
  </si>
  <si>
    <t>fsz.</t>
  </si>
  <si>
    <t>Bérbeadott helyiségek bérleti díjai</t>
  </si>
  <si>
    <t>Üzemeltetési számlák egyenlege</t>
  </si>
  <si>
    <t>Közös képviselet díja</t>
  </si>
  <si>
    <t>Ellenőrzés (hibátlan=0)</t>
  </si>
  <si>
    <t>Üzemeletetési számlák</t>
  </si>
  <si>
    <t>Pályázati-felújítási számlák</t>
  </si>
  <si>
    <t>LTP</t>
  </si>
  <si>
    <t>Hitelfedezeti LTP</t>
  </si>
  <si>
    <t>Hitel óvadékos letéte</t>
  </si>
  <si>
    <t>Kköltség behajt. posta, egyéb költsége</t>
  </si>
  <si>
    <t>Tul-ok közös költség túlfizetése</t>
  </si>
  <si>
    <t>Pénztár kerekítés</t>
  </si>
  <si>
    <t>Adóköteles bérleti díjas bevételek</t>
  </si>
  <si>
    <t>Bankköltségek</t>
  </si>
  <si>
    <t>Téves utalás visszavétele</t>
  </si>
  <si>
    <t>Téves utalás</t>
  </si>
  <si>
    <t>Nem azonosítható közös költség befizetés</t>
  </si>
  <si>
    <t>évi pénzügyi terve</t>
  </si>
  <si>
    <t>évi pénzügyi elszámolása,</t>
  </si>
  <si>
    <t>évi terv, közös költség tervezet szerint</t>
  </si>
  <si>
    <t>évi terv, bérleti díjak szerint</t>
  </si>
  <si>
    <t xml:space="preserve"> 01. 01.</t>
  </si>
  <si>
    <t>12. 31.</t>
  </si>
  <si>
    <t>Tulajdonosok összesített egyenlege</t>
  </si>
  <si>
    <t>Állami támogatás Lakás Tak. Pénztár</t>
  </si>
  <si>
    <t>Kapott bankkamatok, pályázati számlákon</t>
  </si>
  <si>
    <t>Biztosító kártérítése</t>
  </si>
  <si>
    <t>Közös költség tartozás behajtási  kiadások</t>
  </si>
  <si>
    <t>Közös költség behajtással kapcsolatos bevételek</t>
  </si>
  <si>
    <t>Áramköltség</t>
  </si>
  <si>
    <t>Szemétszállítás díja</t>
  </si>
  <si>
    <t>Kémény ellenőrzés</t>
  </si>
  <si>
    <t>Továbbszámlázott rezsidíjak</t>
  </si>
  <si>
    <t>Biztosítási költség</t>
  </si>
  <si>
    <t>Liftmentés</t>
  </si>
  <si>
    <t>Liftkarbantartás</t>
  </si>
  <si>
    <t>Liftfelülvizsgálat</t>
  </si>
  <si>
    <t>Vízdíj (közös, vízórával nem rend. lakások fogy., közös alapdíj)</t>
  </si>
  <si>
    <t>Tisztítószerek, útszórósó, hólapát, stb.</t>
  </si>
  <si>
    <t>Takarítás bruttó díja</t>
  </si>
  <si>
    <t xml:space="preserve">Karbantartás, egyéb költség* </t>
  </si>
  <si>
    <t>* a tétel külön listán részletezve</t>
  </si>
  <si>
    <t>Felújíítási munka költsége *</t>
  </si>
  <si>
    <t>Felvett hitel törlesztés</t>
  </si>
  <si>
    <t>Felvett hitel kamata és költségei</t>
  </si>
  <si>
    <t>Egyéb kiadások</t>
  </si>
  <si>
    <t>Bérleti díj után forrásadó megfizetése</t>
  </si>
  <si>
    <t>Bérleti díj után helyi, iparűzési adó megfizetése</t>
  </si>
  <si>
    <t>Tervezet</t>
  </si>
  <si>
    <t>Bérleti díj után építményadó megfiz.</t>
  </si>
  <si>
    <t>Hitelkötelezettség a tárgyév végén</t>
  </si>
  <si>
    <t>Fűtési díjak</t>
  </si>
  <si>
    <t>Fűtés karbantartás díja</t>
  </si>
  <si>
    <t xml:space="preserve"> </t>
  </si>
  <si>
    <t>Egyéb kiadások összesen</t>
  </si>
  <si>
    <t>Kköltség tartozás behajtási  kiad. Össz.</t>
  </si>
  <si>
    <t xml:space="preserve">Üzemeltetési számla </t>
  </si>
  <si>
    <t>Pályázati számla</t>
  </si>
  <si>
    <t>Lekötött betét</t>
  </si>
  <si>
    <t>Kköltség késedelmi kamata</t>
  </si>
  <si>
    <t xml:space="preserve">Óvadékos letét </t>
  </si>
  <si>
    <t>Közös képviselő előlege, kisösszegű kif-re</t>
  </si>
  <si>
    <t>HITELFELVÉTEL</t>
  </si>
  <si>
    <t xml:space="preserve">év december 31-én fedezethiány miatt kifizetetlen számlák </t>
  </si>
  <si>
    <t>Szolgáltató</t>
  </si>
  <si>
    <t>Mindösszesen</t>
  </si>
  <si>
    <t>Lezárva:</t>
  </si>
  <si>
    <t>12. 31-i helyzet szerint</t>
  </si>
  <si>
    <t>1-3 hónapokra</t>
  </si>
  <si>
    <t>4-12 hónapokra</t>
  </si>
  <si>
    <t>Éves összesített bevétel</t>
  </si>
  <si>
    <t>Egy havi bevétel</t>
  </si>
  <si>
    <t>Éves adókötelezettség</t>
  </si>
  <si>
    <t>Helyi adó (2%)</t>
  </si>
  <si>
    <t>Éves összesen</t>
  </si>
  <si>
    <t>Bérlő tevékenysége</t>
  </si>
  <si>
    <t>Bérlő neve</t>
  </si>
  <si>
    <t>Bérleti díj Ft/hó</t>
  </si>
  <si>
    <t>Változás</t>
  </si>
  <si>
    <t>Számlaszám</t>
  </si>
  <si>
    <t>Fizetési határidő</t>
  </si>
  <si>
    <t>Összeg</t>
  </si>
  <si>
    <r>
      <t>Bérbeadott terület m</t>
    </r>
    <r>
      <rPr>
        <vertAlign val="superscript"/>
        <sz val="10"/>
        <rFont val="Arial CE"/>
        <family val="0"/>
      </rPr>
      <t>2</t>
    </r>
  </si>
  <si>
    <t>Tisztelt Tulajdonosok!</t>
  </si>
  <si>
    <t>Elkülönített számlák összesen</t>
  </si>
  <si>
    <t>Üzemeltetési számlák összesen</t>
  </si>
  <si>
    <t>éves beszámolójának szöveges melléklete a közös költség tartozásokról és azok behajtásáról</t>
  </si>
  <si>
    <t>Számlaszám:</t>
  </si>
  <si>
    <t>Statisztikai számjel, adószám vagy számlaszám</t>
  </si>
  <si>
    <t>Társasház megnevezése:</t>
  </si>
  <si>
    <t>Társasház címe:</t>
  </si>
  <si>
    <t>TÁRSASHÁZI EGYSZERŰSÍTETT BESZÁMOLÓ</t>
  </si>
  <si>
    <t>É</t>
  </si>
  <si>
    <t>V</t>
  </si>
  <si>
    <t>Társasházi beszámoló készítésének fordulónapja:</t>
  </si>
  <si>
    <t>A beszámoló zárásának időpontja:</t>
  </si>
  <si>
    <t>ÉV</t>
  </si>
  <si>
    <t>Sorsz.</t>
  </si>
  <si>
    <t>A tétel megnevezése</t>
  </si>
  <si>
    <t>Előző év</t>
  </si>
  <si>
    <t>Előző évek</t>
  </si>
  <si>
    <t>tárgyév</t>
  </si>
  <si>
    <t>helyesbítése</t>
  </si>
  <si>
    <t>A.BEFEKTETETT ESZKÖZÖK</t>
  </si>
  <si>
    <t xml:space="preserve">   I. IMMATERIÁLIS JAVAK</t>
  </si>
  <si>
    <t xml:space="preserve">   II. TÁRGYI ESZKÖZÖK</t>
  </si>
  <si>
    <t xml:space="preserve">   III. BEFEKTETETT PÉNZÜGYI ESZKÖZÖK</t>
  </si>
  <si>
    <t xml:space="preserve">      1. FELÚJÍTÁSRA ELKÜLÖNÍTETT PÉNZESZKÖZÖK</t>
  </si>
  <si>
    <t xml:space="preserve">      2. EGYÉB BEFEKTETETT PÉNZÜGYI ESZKÖZÖK</t>
  </si>
  <si>
    <t>B. FORGÓESZKÖZÖK</t>
  </si>
  <si>
    <t xml:space="preserve">  I. KÉSZLETEK</t>
  </si>
  <si>
    <t xml:space="preserve">  II. KÖVETELÉSEK</t>
  </si>
  <si>
    <t xml:space="preserve">     1. HÁTRALÉKOSOK</t>
  </si>
  <si>
    <t xml:space="preserve">        a) tul-ok k. költs-nek jelzáloggal nem terh. hátraléka</t>
  </si>
  <si>
    <t xml:space="preserve">        b) tul-ok közös költs-nek jelzáloggal terhelt hátraléka</t>
  </si>
  <si>
    <t xml:space="preserve">       c) közös tulajdon hasznosításának hátraléka</t>
  </si>
  <si>
    <t xml:space="preserve">     2. EGYÉB KÖVETELÉSEK</t>
  </si>
  <si>
    <t xml:space="preserve">  2/a  Rövid lejáratú követelések</t>
  </si>
  <si>
    <t xml:space="preserve">      -Tulajdonosokkal szembeni követelés  hiteltörlesztésre</t>
  </si>
  <si>
    <t xml:space="preserve">       - Egyéb követelések</t>
  </si>
  <si>
    <t xml:space="preserve">  2/b Hosszú lejáratú követelések</t>
  </si>
  <si>
    <t xml:space="preserve">  III. ÉRTÉKPAPIROK</t>
  </si>
  <si>
    <t xml:space="preserve">  IV. PÉNZESZKÖZÖK</t>
  </si>
  <si>
    <t xml:space="preserve">     1. Ebből felújításra elkülönített pénzeszközök</t>
  </si>
  <si>
    <t>ESZKÖZÖK (AKTÍVÁK) ÖSSZ.</t>
  </si>
  <si>
    <t>C. Saját tőke</t>
  </si>
  <si>
    <t xml:space="preserve">   I. Induló tőke / Jegyzett tőke</t>
  </si>
  <si>
    <t xml:space="preserve">   II. Tőkeválttozás / Eredmény</t>
  </si>
  <si>
    <t xml:space="preserve">   III. Lekötött tartalék</t>
  </si>
  <si>
    <t xml:space="preserve">   IV. Tárgyévi eredmény alaptevékenységből</t>
  </si>
  <si>
    <t xml:space="preserve">  V. Tárgyévi eredmény vállalkozási tevékenységnől</t>
  </si>
  <si>
    <t>D. TARTALÉK</t>
  </si>
  <si>
    <t>E. CÉLTARTALÉK</t>
  </si>
  <si>
    <t>F. KÖTELEZETTSÉGEK</t>
  </si>
  <si>
    <t xml:space="preserve">     I. HOSSZÚ LEJÁRATÚ KÖTELEZETTSÉGEK</t>
  </si>
  <si>
    <t xml:space="preserve">           -Hitellel kapcsolatos kötelezettségek</t>
  </si>
  <si>
    <t xml:space="preserve">            -Egyéb kötelezettségek</t>
  </si>
  <si>
    <t xml:space="preserve">     II. RÖVID LEJÁRATÚ KÖTELEZETTSÉGEK</t>
  </si>
  <si>
    <t xml:space="preserve">FORRÁSOK (PASSZÍVÁK) ÖSSZESEN </t>
  </si>
  <si>
    <t>ellenőrzés (=0)</t>
  </si>
  <si>
    <t xml:space="preserve"> EREDMÉNYLEVEZETÉS</t>
  </si>
  <si>
    <t xml:space="preserve">    ÉV</t>
  </si>
  <si>
    <t>Előző évek helyesbítései</t>
  </si>
  <si>
    <t>Tárgyév</t>
  </si>
  <si>
    <t>Alaptevé-</t>
  </si>
  <si>
    <t>Vállalkozási</t>
  </si>
  <si>
    <t>kenység</t>
  </si>
  <si>
    <t>tevékenység</t>
  </si>
  <si>
    <t>A, Végleges pénzbevételek, elszámolt bev. (I+II)</t>
  </si>
  <si>
    <t xml:space="preserve">   I. Pénzügyileg rendezett bevételek</t>
  </si>
  <si>
    <t xml:space="preserve">     1, KÖZÖS KÖLTSÉG BEVÉTELE</t>
  </si>
  <si>
    <t xml:space="preserve">     2, ADÓZOTT BEVÉTEL</t>
  </si>
  <si>
    <t xml:space="preserve">     3, ADÓKÖTELES BEVÉTELEK</t>
  </si>
  <si>
    <t xml:space="preserve">     4, TÁMOGATÁS CÍMÉN KAPOTT BEVÉTELEK</t>
  </si>
  <si>
    <t xml:space="preserve">     5, EGYÉB BEVÉTEL</t>
  </si>
  <si>
    <t xml:space="preserve">        Alaptevékenység egyéb bevételei</t>
  </si>
  <si>
    <t xml:space="preserve">        Hitelfelvétel</t>
  </si>
  <si>
    <t xml:space="preserve">        Egyéb be nem sorolt bevételek</t>
  </si>
  <si>
    <t xml:space="preserve">   II. Pénzbevételt nem jelentő bevételek</t>
  </si>
  <si>
    <t>B, Végl. pénzkiadások, elszám. ráford. (III+IV+V+VI)</t>
  </si>
  <si>
    <t xml:space="preserve">   III. Ráfordításként érvényesíthető kiadások</t>
  </si>
  <si>
    <t xml:space="preserve">      1, Működési költségek</t>
  </si>
  <si>
    <t xml:space="preserve">      2, Felújítási költségek</t>
  </si>
  <si>
    <t xml:space="preserve">      3, Hiteltörlesztés és költségei</t>
  </si>
  <si>
    <t xml:space="preserve">   IV. Ráfordítást jelentő eszközváltozások</t>
  </si>
  <si>
    <t xml:space="preserve">   V Ráfordítást jelentő elszámolások</t>
  </si>
  <si>
    <t xml:space="preserve">   VI. Ráfordításként nem érvényesíthető kiadások</t>
  </si>
  <si>
    <t xml:space="preserve">      1, Közüzemi díjak (belső szolgáltatások)</t>
  </si>
  <si>
    <t xml:space="preserve">      2, Egyéb költségek</t>
  </si>
  <si>
    <t>C. Tárgyévi pénzügyi eredmény (I-III-VI)</t>
  </si>
  <si>
    <t>D. Nem pénzben realizált eredmény (II-(IV+V))</t>
  </si>
  <si>
    <t>E. Adózás előtti eredmény (I+II)-(III+IV+V+VI)</t>
  </si>
  <si>
    <t>F. Fizetendő adó (20%, 35%)</t>
  </si>
  <si>
    <t>G, Jóváhagyott osztalék</t>
  </si>
  <si>
    <t>VI. TÁRGYÉVI EREDMÉNY (C-F-G)</t>
  </si>
  <si>
    <t>TÁRSASHÁZKÖZÖSSÉG</t>
  </si>
  <si>
    <t>31.</t>
  </si>
  <si>
    <t>12.</t>
  </si>
  <si>
    <r>
      <t>Beszámoló fajtája:</t>
    </r>
    <r>
      <rPr>
        <u val="single"/>
        <sz val="10"/>
        <rFont val="Arial CE"/>
        <family val="2"/>
      </rPr>
      <t xml:space="preserve"> egyszerűsített beszámoló</t>
    </r>
  </si>
  <si>
    <t>Kapott önkorm-i, állami, egyéb. tám.</t>
  </si>
  <si>
    <t>Egyéb, eseti bevétel</t>
  </si>
  <si>
    <t>Felújítási kiadások, hitelköltségek</t>
  </si>
  <si>
    <t>Felújítási kiad., hitelköltség összesen</t>
  </si>
  <si>
    <t>Lakásszám</t>
  </si>
  <si>
    <t>Tőketartozás összeg Ft,-</t>
  </si>
  <si>
    <t>Ügyvédi költség (okiratszerkesztés)</t>
  </si>
  <si>
    <t>Közös képviselő kölcsön visszafizetése</t>
  </si>
  <si>
    <t>Egyéb számla, lekötött betét</t>
  </si>
  <si>
    <t xml:space="preserve">          -Tulajdonosokkal szembeni kötelezettségek</t>
  </si>
  <si>
    <t>Adózott bérleti díjas bevételek</t>
  </si>
  <si>
    <t>Ügyvédi költség (behajtással kapcs.)</t>
  </si>
  <si>
    <t>Üzemeltetési költségek összesen</t>
  </si>
  <si>
    <t>Tul-ok közös költség hátraléka</t>
  </si>
  <si>
    <r>
      <t xml:space="preserve">       Az utóbbi évek tapasztalata azt mutatja, hogy évről évre egyre nagyobb gondot jelent a társasházak üzemeltetésében a közös költség tartozások növekedése és azok rendezése. A folyamatosan kiküldött egyenlegközlők ellenére (mely csak figyelmeztet a tartozásra), sem történik befizetés vagy reagálás, így tovább halmozódik a hátralék.</t>
    </r>
    <r>
      <rPr>
        <b/>
        <sz val="12"/>
        <rFont val="Times New Roman"/>
        <family val="1"/>
      </rPr>
      <t xml:space="preserve"> </t>
    </r>
  </si>
  <si>
    <t>A hátralékkezelés során fontos, hogy az érintett tulajdonos a lehető leghamarabb reagáljon a felszólítóra, mivel a késedelmes kapcsolatfelvétel a költségeit növeli!</t>
  </si>
  <si>
    <t xml:space="preserve">A hátralékkal kapcsolatos késedelmi kamatot, és behajtási költségeket  a tartozó tulajdonosra terheljük, azt neki kell megfizetnie a tartozás rendezésekor. </t>
  </si>
  <si>
    <t xml:space="preserve">       A társasházi törvény előírásának megfelelően a beszámolóhoz mellékelten csatolva van az albetétek egyenlege, melyet tájékoztatásul az alábbi kimutatással egészítünk ki. </t>
  </si>
  <si>
    <t xml:space="preserve">      Ekkor már ügyvédi közreműködéssel tudunk továbblépni, és ehhez Dr. Hajdú Gábor ügyvéd Úr irodáját bíztuk meg. Ügyvédi felszólítás, fizetési meghagyás, végrehajtás kérése, földhivatali eljárások, adatkikérések, valamint peres ügyek kezdeményezése útján kerül behajtásra a közös költség hátralék. </t>
  </si>
  <si>
    <t>Forrásadó (SZJA 16%)</t>
  </si>
  <si>
    <t>Építményadó (1200 ,- Ft/m2)</t>
  </si>
  <si>
    <t>Típusa: jelzálog bejegyzés (JZ), fizetési meghagyás (FMH), végrehajtás (VH)</t>
  </si>
  <si>
    <t>Tulajdonosnak visszafizetés, IKV elsz.</t>
  </si>
  <si>
    <t>Kapott bankkamatok üzemeltetési számlákon</t>
  </si>
  <si>
    <t>Kerekítés</t>
  </si>
  <si>
    <t>Behajtási adatok (csak a 2011. december 31-én folyamatban lévő ügyeket tartalmazza!)</t>
  </si>
  <si>
    <t>2018.</t>
  </si>
  <si>
    <t>2019.</t>
  </si>
  <si>
    <t xml:space="preserve">XY sz. társasház </t>
  </si>
  <si>
    <t xml:space="preserve">      A behajtások ügyintézése a közös képviselő irodájában történik, ügyfélfogadási időben, előre egyeztetett időpontban. Közvetlen ügyintézőnk: </t>
  </si>
  <si>
    <t xml:space="preserve">Tel.: </t>
  </si>
  <si>
    <t xml:space="preserve">E-mail: </t>
  </si>
  <si>
    <t>2019…..</t>
  </si>
  <si>
    <r>
      <t>A beszámolót készítette:</t>
    </r>
    <r>
      <rPr>
        <u val="single"/>
        <sz val="10"/>
        <rFont val="Arial CE"/>
        <family val="2"/>
      </rPr>
      <t xml:space="preserve"> </t>
    </r>
  </si>
</sst>
</file>

<file path=xl/styles.xml><?xml version="1.0" encoding="utf-8"?>
<styleSheet xmlns="http://schemas.openxmlformats.org/spreadsheetml/2006/main">
  <numFmts count="23">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
    <numFmt numFmtId="165" formatCode="#,##0\ &quot;Ft&quot;"/>
    <numFmt numFmtId="166" formatCode="0.00000"/>
    <numFmt numFmtId="167" formatCode="0.0000"/>
    <numFmt numFmtId="168" formatCode="0.000"/>
    <numFmt numFmtId="169" formatCode="0.0"/>
    <numFmt numFmtId="170" formatCode="[$-40E]yyyy\.\ mmmm\ d\."/>
    <numFmt numFmtId="171" formatCode="0.00000000"/>
    <numFmt numFmtId="172" formatCode="0.0000000"/>
    <numFmt numFmtId="173" formatCode="0.000000"/>
    <numFmt numFmtId="174" formatCode="0.0%"/>
    <numFmt numFmtId="175" formatCode="mmm/yyyy"/>
    <numFmt numFmtId="176" formatCode="&quot;Igen&quot;;&quot;Igen&quot;;&quot;Nem&quot;"/>
    <numFmt numFmtId="177" formatCode="&quot;Igaz&quot;;&quot;Igaz&quot;;&quot;Hamis&quot;"/>
    <numFmt numFmtId="178" formatCode="&quot;Be&quot;;&quot;Be&quot;;&quot;Ki&quot;"/>
  </numFmts>
  <fonts count="45">
    <font>
      <sz val="10"/>
      <name val="Arial CE"/>
      <family val="0"/>
    </font>
    <font>
      <b/>
      <sz val="10"/>
      <name val="Arial CE"/>
      <family val="0"/>
    </font>
    <font>
      <i/>
      <sz val="10"/>
      <name val="Arial CE"/>
      <family val="0"/>
    </font>
    <font>
      <b/>
      <i/>
      <sz val="10"/>
      <name val="Arial CE"/>
      <family val="0"/>
    </font>
    <font>
      <b/>
      <sz val="12"/>
      <name val="Arial CE"/>
      <family val="2"/>
    </font>
    <font>
      <sz val="8"/>
      <name val="Arial CE"/>
      <family val="0"/>
    </font>
    <font>
      <sz val="12"/>
      <name val="Arial CE"/>
      <family val="0"/>
    </font>
    <font>
      <sz val="18"/>
      <name val="Arial CE"/>
      <family val="0"/>
    </font>
    <font>
      <sz val="11"/>
      <color indexed="8"/>
      <name val="Calibri"/>
      <family val="2"/>
    </font>
    <font>
      <sz val="11"/>
      <color indexed="9"/>
      <name val="Calibri"/>
      <family val="2"/>
    </font>
    <font>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10"/>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19"/>
      <name val="Calibri"/>
      <family val="2"/>
    </font>
    <font>
      <b/>
      <sz val="11"/>
      <color indexed="10"/>
      <name val="Calibri"/>
      <family val="2"/>
    </font>
    <font>
      <sz val="11"/>
      <name val="Arial CE"/>
      <family val="0"/>
    </font>
    <font>
      <sz val="14"/>
      <name val="Arial CE"/>
      <family val="0"/>
    </font>
    <font>
      <b/>
      <i/>
      <sz val="11"/>
      <name val="Arial CE"/>
      <family val="0"/>
    </font>
    <font>
      <b/>
      <sz val="14"/>
      <name val="Arial CE"/>
      <family val="2"/>
    </font>
    <font>
      <vertAlign val="superscript"/>
      <sz val="10"/>
      <name val="Arial CE"/>
      <family val="0"/>
    </font>
    <font>
      <b/>
      <i/>
      <sz val="9"/>
      <name val="Arial CE"/>
      <family val="0"/>
    </font>
    <font>
      <b/>
      <i/>
      <sz val="12"/>
      <name val="Arial CE"/>
      <family val="0"/>
    </font>
    <font>
      <u val="single"/>
      <sz val="10"/>
      <color indexed="12"/>
      <name val="Arial CE"/>
      <family val="0"/>
    </font>
    <font>
      <sz val="16"/>
      <name val="Arial CE"/>
      <family val="2"/>
    </font>
    <font>
      <u val="single"/>
      <sz val="10"/>
      <name val="Arial CE"/>
      <family val="2"/>
    </font>
    <font>
      <b/>
      <sz val="8"/>
      <name val="Arial CE"/>
      <family val="2"/>
    </font>
    <font>
      <b/>
      <i/>
      <sz val="8"/>
      <name val="Arial CE"/>
      <family val="2"/>
    </font>
    <font>
      <sz val="11"/>
      <name val="Times New Roman"/>
      <family val="1"/>
    </font>
    <font>
      <sz val="12"/>
      <name val="Times New Roman"/>
      <family val="1"/>
    </font>
    <font>
      <b/>
      <i/>
      <sz val="12"/>
      <name val="Times New Roman"/>
      <family val="1"/>
    </font>
    <font>
      <b/>
      <i/>
      <u val="single"/>
      <sz val="11"/>
      <name val="Arial CE"/>
      <family val="0"/>
    </font>
    <font>
      <b/>
      <i/>
      <sz val="11"/>
      <name val="Times New Roman"/>
      <family val="1"/>
    </font>
    <font>
      <b/>
      <sz val="12"/>
      <name val="Times New Roman"/>
      <family val="1"/>
    </font>
    <font>
      <sz val="12"/>
      <color indexed="8"/>
      <name val="Times New Roman"/>
      <family val="1"/>
    </font>
    <font>
      <b/>
      <sz val="12"/>
      <color indexed="8"/>
      <name val="Times New Roman"/>
      <family val="1"/>
    </font>
    <font>
      <b/>
      <sz val="14"/>
      <name val="Times New Roman"/>
      <family val="1"/>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46"/>
        <bgColor indexed="64"/>
      </patternFill>
    </fill>
    <fill>
      <patternFill patternType="gray0625"/>
    </fill>
    <fill>
      <patternFill patternType="solid">
        <fgColor indexed="42"/>
        <bgColor indexed="64"/>
      </patternFill>
    </fill>
  </fills>
  <borders count="2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style="thin"/>
      <top style="medium"/>
      <bottom style="medium"/>
    </border>
    <border>
      <left style="thin"/>
      <right style="thin"/>
      <top style="medium"/>
      <bottom style="mediu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0" fillId="7" borderId="1" applyNumberFormat="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1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0" borderId="0" applyNumberFormat="0" applyFill="0" applyBorder="0" applyAlignment="0" applyProtection="0"/>
    <xf numFmtId="0" fontId="31" fillId="0" borderId="0" applyNumberFormat="0" applyFill="0" applyBorder="0" applyAlignment="0" applyProtection="0"/>
    <xf numFmtId="0" fontId="16" fillId="0" borderId="6" applyNumberFormat="0" applyFill="0" applyAlignment="0" applyProtection="0"/>
    <xf numFmtId="0" fontId="0" fillId="4" borderId="7" applyNumberFormat="0" applyFont="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7" fillId="6" borderId="0" applyNumberFormat="0" applyBorder="0" applyAlignment="0" applyProtection="0"/>
    <xf numFmtId="0" fontId="18" fillId="16"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7" borderId="0" applyNumberFormat="0" applyBorder="0" applyAlignment="0" applyProtection="0"/>
    <xf numFmtId="0" fontId="22" fillId="7" borderId="0" applyNumberFormat="0" applyBorder="0" applyAlignment="0" applyProtection="0"/>
    <xf numFmtId="0" fontId="23" fillId="16" borderId="1" applyNumberFormat="0" applyAlignment="0" applyProtection="0"/>
    <xf numFmtId="9" fontId="0" fillId="0" borderId="0" applyFont="0" applyFill="0" applyBorder="0" applyAlignment="0" applyProtection="0"/>
  </cellStyleXfs>
  <cellXfs count="225">
    <xf numFmtId="0" fontId="0" fillId="0" borderId="0" xfId="0" applyAlignment="1">
      <alignment/>
    </xf>
    <xf numFmtId="0" fontId="1" fillId="0" borderId="10" xfId="0" applyFont="1" applyBorder="1" applyAlignment="1">
      <alignment horizontal="center"/>
    </xf>
    <xf numFmtId="0" fontId="0" fillId="0" borderId="0" xfId="0" applyAlignment="1">
      <alignment horizontal="center"/>
    </xf>
    <xf numFmtId="0" fontId="0" fillId="0" borderId="10" xfId="0" applyBorder="1" applyAlignment="1">
      <alignment/>
    </xf>
    <xf numFmtId="0" fontId="1" fillId="0" borderId="10" xfId="0" applyFont="1" applyBorder="1" applyAlignment="1">
      <alignment horizontal="center" wrapText="1"/>
    </xf>
    <xf numFmtId="0" fontId="0" fillId="0" borderId="0" xfId="0" applyBorder="1" applyAlignment="1">
      <alignment/>
    </xf>
    <xf numFmtId="0" fontId="0" fillId="0" borderId="11" xfId="0" applyBorder="1" applyAlignment="1">
      <alignment/>
    </xf>
    <xf numFmtId="0" fontId="1" fillId="0" borderId="12" xfId="0" applyFont="1" applyBorder="1" applyAlignment="1">
      <alignment horizontal="right"/>
    </xf>
    <xf numFmtId="0" fontId="1" fillId="0" borderId="12" xfId="0" applyFont="1" applyBorder="1" applyAlignment="1">
      <alignment/>
    </xf>
    <xf numFmtId="0" fontId="1" fillId="0" borderId="0" xfId="0" applyFont="1" applyBorder="1" applyAlignment="1">
      <alignment horizontal="right"/>
    </xf>
    <xf numFmtId="0" fontId="1" fillId="0" borderId="0" xfId="0" applyFont="1" applyBorder="1" applyAlignment="1">
      <alignment/>
    </xf>
    <xf numFmtId="0" fontId="7" fillId="0" borderId="0" xfId="0" applyFont="1" applyAlignment="1">
      <alignment/>
    </xf>
    <xf numFmtId="0" fontId="7" fillId="0" borderId="0" xfId="0" applyFont="1" applyAlignment="1">
      <alignment horizontal="right"/>
    </xf>
    <xf numFmtId="0" fontId="7" fillId="0" borderId="0" xfId="0" applyFont="1" applyAlignment="1">
      <alignment horizontal="left"/>
    </xf>
    <xf numFmtId="0" fontId="0" fillId="0" borderId="0" xfId="0" applyAlignment="1">
      <alignment/>
    </xf>
    <xf numFmtId="0" fontId="0" fillId="0" borderId="0" xfId="0" applyAlignment="1">
      <alignment horizontal="left"/>
    </xf>
    <xf numFmtId="0" fontId="5" fillId="0" borderId="10" xfId="0" applyFont="1" applyFill="1" applyBorder="1" applyAlignment="1">
      <alignment horizontal="left"/>
    </xf>
    <xf numFmtId="0" fontId="34" fillId="0" borderId="10" xfId="0" applyFont="1" applyFill="1" applyBorder="1" applyAlignment="1">
      <alignment horizontal="left"/>
    </xf>
    <xf numFmtId="0" fontId="0" fillId="0" borderId="10" xfId="0" applyFill="1" applyBorder="1" applyAlignment="1">
      <alignment horizontal="center"/>
    </xf>
    <xf numFmtId="0" fontId="0" fillId="0" borderId="0" xfId="0" applyFill="1" applyAlignment="1">
      <alignment/>
    </xf>
    <xf numFmtId="14" fontId="0" fillId="0" borderId="0" xfId="0" applyNumberFormat="1" applyAlignment="1">
      <alignment/>
    </xf>
    <xf numFmtId="3" fontId="0" fillId="0" borderId="10" xfId="0" applyNumberFormat="1" applyFill="1" applyBorder="1" applyAlignment="1">
      <alignment horizontal="center"/>
    </xf>
    <xf numFmtId="3" fontId="1" fillId="0" borderId="10" xfId="0" applyNumberFormat="1" applyFont="1" applyFill="1" applyBorder="1" applyAlignment="1">
      <alignment horizontal="center"/>
    </xf>
    <xf numFmtId="3" fontId="0" fillId="7" borderId="10" xfId="0" applyNumberFormat="1" applyFill="1" applyBorder="1" applyAlignment="1">
      <alignment horizontal="center"/>
    </xf>
    <xf numFmtId="0" fontId="0" fillId="0" borderId="0" xfId="0" applyFont="1" applyFill="1" applyAlignment="1">
      <alignment/>
    </xf>
    <xf numFmtId="0" fontId="7" fillId="0" borderId="0" xfId="0" applyFont="1" applyFill="1" applyAlignment="1">
      <alignment/>
    </xf>
    <xf numFmtId="0" fontId="25" fillId="0" borderId="0" xfId="0" applyFont="1" applyFill="1" applyAlignment="1">
      <alignment/>
    </xf>
    <xf numFmtId="0" fontId="25" fillId="0" borderId="0" xfId="0" applyFont="1" applyFill="1" applyAlignment="1">
      <alignment horizontal="right"/>
    </xf>
    <xf numFmtId="0" fontId="25" fillId="0" borderId="0" xfId="0" applyFont="1" applyFill="1" applyAlignment="1">
      <alignment/>
    </xf>
    <xf numFmtId="0" fontId="0" fillId="0" borderId="10" xfId="0" applyFill="1" applyBorder="1" applyAlignment="1">
      <alignment/>
    </xf>
    <xf numFmtId="11" fontId="34" fillId="0" borderId="10" xfId="0" applyNumberFormat="1" applyFont="1" applyFill="1" applyBorder="1" applyAlignment="1">
      <alignment horizontal="left"/>
    </xf>
    <xf numFmtId="0" fontId="6" fillId="0" borderId="0" xfId="0" applyFont="1" applyFill="1" applyAlignment="1">
      <alignment/>
    </xf>
    <xf numFmtId="0" fontId="0" fillId="0" borderId="10" xfId="0" applyFill="1" applyBorder="1" applyAlignment="1">
      <alignment horizontal="center" shrinkToFit="1"/>
    </xf>
    <xf numFmtId="3" fontId="0" fillId="18" borderId="10" xfId="0" applyNumberFormat="1" applyFill="1" applyBorder="1" applyAlignment="1">
      <alignment horizontal="center"/>
    </xf>
    <xf numFmtId="0" fontId="25" fillId="0" borderId="0" xfId="0" applyFont="1" applyFill="1" applyAlignment="1" applyProtection="1">
      <alignment horizontal="center" vertical="center"/>
      <protection/>
    </xf>
    <xf numFmtId="0" fontId="6" fillId="0" borderId="0" xfId="0" applyFont="1" applyFill="1" applyAlignment="1" applyProtection="1">
      <alignment horizontal="right" vertical="center"/>
      <protection/>
    </xf>
    <xf numFmtId="0" fontId="6" fillId="0" borderId="0" xfId="0" applyFont="1" applyFill="1" applyBorder="1" applyAlignment="1" applyProtection="1">
      <alignment horizontal="right" vertical="center"/>
      <protection/>
    </xf>
    <xf numFmtId="0" fontId="24" fillId="0" borderId="0" xfId="0" applyFont="1" applyFill="1" applyAlignment="1" applyProtection="1">
      <alignment horizontal="center" vertical="center"/>
      <protection/>
    </xf>
    <xf numFmtId="0" fontId="6" fillId="0" borderId="12" xfId="0" applyFont="1" applyFill="1" applyBorder="1" applyAlignment="1" applyProtection="1">
      <alignment horizontal="left" vertical="center"/>
      <protection/>
    </xf>
    <xf numFmtId="0" fontId="3" fillId="0" borderId="10" xfId="0" applyFont="1" applyFill="1" applyBorder="1" applyAlignment="1" applyProtection="1">
      <alignment horizontal="center" vertical="center"/>
      <protection/>
    </xf>
    <xf numFmtId="0" fontId="29" fillId="0" borderId="1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protection/>
    </xf>
    <xf numFmtId="0" fontId="3" fillId="0" borderId="10" xfId="0" applyFont="1" applyFill="1" applyBorder="1" applyAlignment="1" applyProtection="1">
      <alignment horizontal="left" vertical="center"/>
      <protection/>
    </xf>
    <xf numFmtId="0" fontId="3" fillId="0" borderId="10" xfId="0" applyFont="1" applyFill="1" applyBorder="1" applyAlignment="1" applyProtection="1">
      <alignment horizontal="center" vertical="center" wrapText="1"/>
      <protection/>
    </xf>
    <xf numFmtId="0" fontId="6" fillId="0" borderId="10" xfId="0" applyFont="1" applyFill="1" applyBorder="1" applyAlignment="1" applyProtection="1">
      <alignment horizontal="left" vertical="center"/>
      <protection/>
    </xf>
    <xf numFmtId="3" fontId="6" fillId="7" borderId="10" xfId="0" applyNumberFormat="1" applyFont="1" applyFill="1" applyBorder="1" applyAlignment="1" applyProtection="1">
      <alignment horizontal="center" vertical="center"/>
      <protection/>
    </xf>
    <xf numFmtId="3" fontId="24" fillId="18" borderId="10" xfId="0" applyNumberFormat="1"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24" fillId="0" borderId="10" xfId="0" applyFont="1" applyFill="1" applyBorder="1" applyAlignment="1" applyProtection="1">
      <alignment horizontal="left" vertical="center" wrapText="1"/>
      <protection/>
    </xf>
    <xf numFmtId="3" fontId="24" fillId="7" borderId="10" xfId="0" applyNumberFormat="1" applyFont="1" applyFill="1" applyBorder="1" applyAlignment="1" applyProtection="1">
      <alignment horizontal="center" vertical="center"/>
      <protection/>
    </xf>
    <xf numFmtId="3" fontId="24" fillId="0" borderId="10" xfId="0" applyNumberFormat="1" applyFont="1" applyFill="1" applyBorder="1" applyAlignment="1" applyProtection="1">
      <alignment horizontal="center" vertical="center"/>
      <protection/>
    </xf>
    <xf numFmtId="0" fontId="24" fillId="0" borderId="10" xfId="0" applyFont="1" applyFill="1" applyBorder="1" applyAlignment="1" applyProtection="1">
      <alignment horizontal="left" vertical="center"/>
      <protection/>
    </xf>
    <xf numFmtId="0" fontId="0" fillId="0" borderId="10" xfId="0" applyFont="1" applyFill="1" applyBorder="1" applyAlignment="1" applyProtection="1">
      <alignment horizontal="left" vertical="center"/>
      <protection/>
    </xf>
    <xf numFmtId="0" fontId="26" fillId="0" borderId="10" xfId="0" applyFont="1" applyFill="1" applyBorder="1" applyAlignment="1" applyProtection="1">
      <alignment horizontal="center" vertical="center"/>
      <protection/>
    </xf>
    <xf numFmtId="3" fontId="26" fillId="7" borderId="10" xfId="0" applyNumberFormat="1" applyFont="1" applyFill="1" applyBorder="1" applyAlignment="1" applyProtection="1">
      <alignment horizontal="center" vertical="center"/>
      <protection/>
    </xf>
    <xf numFmtId="0" fontId="24" fillId="0" borderId="0" xfId="0" applyFont="1" applyFill="1" applyBorder="1" applyAlignment="1" applyProtection="1">
      <alignment horizontal="center" vertical="center"/>
      <protection/>
    </xf>
    <xf numFmtId="0" fontId="24" fillId="0" borderId="0" xfId="0" applyFont="1" applyFill="1" applyBorder="1" applyAlignment="1" applyProtection="1">
      <alignment horizontal="left" vertical="center"/>
      <protection/>
    </xf>
    <xf numFmtId="3" fontId="24" fillId="0" borderId="0" xfId="0" applyNumberFormat="1" applyFont="1" applyFill="1" applyBorder="1" applyAlignment="1" applyProtection="1">
      <alignment horizontal="center" vertical="center"/>
      <protection/>
    </xf>
    <xf numFmtId="0" fontId="35" fillId="0" borderId="10" xfId="0" applyFont="1" applyFill="1" applyBorder="1" applyAlignment="1" applyProtection="1">
      <alignment horizontal="center" vertical="center" wrapText="1"/>
      <protection/>
    </xf>
    <xf numFmtId="0" fontId="24" fillId="0" borderId="10" xfId="0" applyFont="1" applyFill="1" applyBorder="1" applyAlignment="1" applyProtection="1">
      <alignment horizontal="left" vertical="center" shrinkToFit="1"/>
      <protection/>
    </xf>
    <xf numFmtId="3" fontId="26" fillId="2" borderId="10" xfId="0" applyNumberFormat="1" applyFont="1" applyFill="1" applyBorder="1" applyAlignment="1" applyProtection="1">
      <alignment horizontal="center" vertical="center"/>
      <protection/>
    </xf>
    <xf numFmtId="3" fontId="0" fillId="0" borderId="0" xfId="0" applyNumberFormat="1" applyFont="1" applyFill="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26" fillId="0" borderId="10" xfId="0" applyFont="1" applyFill="1" applyBorder="1" applyAlignment="1" applyProtection="1">
      <alignment horizontal="right" vertical="center"/>
      <protection/>
    </xf>
    <xf numFmtId="0" fontId="26" fillId="0" borderId="0" xfId="0" applyFont="1" applyFill="1" applyBorder="1" applyAlignment="1" applyProtection="1">
      <alignment horizontal="left" vertical="center"/>
      <protection/>
    </xf>
    <xf numFmtId="0" fontId="26" fillId="0" borderId="10" xfId="0" applyFont="1" applyFill="1" applyBorder="1" applyAlignment="1" applyProtection="1">
      <alignment horizontal="center" vertical="center" wrapText="1"/>
      <protection/>
    </xf>
    <xf numFmtId="0" fontId="24" fillId="0" borderId="0" xfId="0" applyFont="1" applyFill="1" applyAlignment="1" applyProtection="1">
      <alignment horizontal="center" vertical="center" wrapText="1"/>
      <protection/>
    </xf>
    <xf numFmtId="0" fontId="24" fillId="0" borderId="0" xfId="0" applyFont="1" applyFill="1" applyBorder="1" applyAlignment="1" applyProtection="1">
      <alignment horizontal="right" vertical="center"/>
      <protection/>
    </xf>
    <xf numFmtId="0" fontId="24" fillId="18" borderId="10" xfId="0" applyFont="1" applyFill="1" applyBorder="1" applyAlignment="1" applyProtection="1">
      <alignment horizontal="center" vertical="center"/>
      <protection/>
    </xf>
    <xf numFmtId="0" fontId="26" fillId="0" borderId="13" xfId="0" applyFont="1" applyFill="1" applyBorder="1" applyAlignment="1" applyProtection="1">
      <alignment horizontal="right" vertical="center"/>
      <protection/>
    </xf>
    <xf numFmtId="3" fontId="26" fillId="2" borderId="14" xfId="0" applyNumberFormat="1" applyFont="1" applyFill="1" applyBorder="1" applyAlignment="1" applyProtection="1">
      <alignment horizontal="center" vertical="center"/>
      <protection/>
    </xf>
    <xf numFmtId="3" fontId="26" fillId="0" borderId="15" xfId="0" applyNumberFormat="1" applyFont="1" applyFill="1" applyBorder="1" applyAlignment="1" applyProtection="1">
      <alignment horizontal="center" vertical="center"/>
      <protection/>
    </xf>
    <xf numFmtId="14" fontId="26" fillId="0" borderId="16" xfId="0" applyNumberFormat="1" applyFont="1" applyFill="1" applyBorder="1" applyAlignment="1" applyProtection="1">
      <alignment horizontal="center" vertical="center" shrinkToFit="1"/>
      <protection/>
    </xf>
    <xf numFmtId="49" fontId="26" fillId="0" borderId="16" xfId="0" applyNumberFormat="1" applyFont="1" applyFill="1" applyBorder="1" applyAlignment="1" applyProtection="1">
      <alignment horizontal="center" vertical="center" shrinkToFit="1"/>
      <protection/>
    </xf>
    <xf numFmtId="0" fontId="24" fillId="0" borderId="0" xfId="0" applyFont="1" applyFill="1" applyBorder="1" applyAlignment="1" applyProtection="1">
      <alignment horizontal="center" vertical="center" shrinkToFit="1"/>
      <protection/>
    </xf>
    <xf numFmtId="0" fontId="24" fillId="0" borderId="0" xfId="0" applyFont="1" applyFill="1" applyAlignment="1" applyProtection="1">
      <alignment horizontal="center" vertical="center" shrinkToFit="1"/>
      <protection/>
    </xf>
    <xf numFmtId="3" fontId="24" fillId="7" borderId="10" xfId="0" applyNumberFormat="1" applyFont="1" applyFill="1" applyBorder="1" applyAlignment="1" applyProtection="1">
      <alignment horizontal="center" vertical="center" shrinkToFit="1"/>
      <protection/>
    </xf>
    <xf numFmtId="0" fontId="26" fillId="0" borderId="10" xfId="0" applyFont="1" applyFill="1" applyBorder="1" applyAlignment="1" applyProtection="1">
      <alignment horizontal="center" vertical="center" shrinkToFit="1"/>
      <protection/>
    </xf>
    <xf numFmtId="0" fontId="3" fillId="0" borderId="10" xfId="0" applyFont="1" applyFill="1" applyBorder="1" applyAlignment="1" applyProtection="1">
      <alignment horizontal="center" shrinkToFit="1"/>
      <protection/>
    </xf>
    <xf numFmtId="0" fontId="0" fillId="0" borderId="0" xfId="0" applyFont="1" applyBorder="1" applyAlignment="1" applyProtection="1">
      <alignment horizontal="center" shrinkToFit="1"/>
      <protection/>
    </xf>
    <xf numFmtId="0" fontId="0" fillId="0" borderId="0" xfId="0" applyFont="1" applyAlignment="1" applyProtection="1">
      <alignment horizontal="center" shrinkToFit="1"/>
      <protection/>
    </xf>
    <xf numFmtId="0" fontId="24" fillId="0" borderId="10" xfId="0" applyFont="1" applyFill="1" applyBorder="1" applyAlignment="1" applyProtection="1">
      <alignment horizontal="center" vertical="center" shrinkToFit="1"/>
      <protection/>
    </xf>
    <xf numFmtId="3" fontId="6" fillId="0" borderId="10" xfId="0" applyNumberFormat="1" applyFont="1" applyFill="1" applyBorder="1" applyAlignment="1" applyProtection="1">
      <alignment horizontal="center" vertical="center"/>
      <protection locked="0"/>
    </xf>
    <xf numFmtId="3" fontId="24" fillId="0" borderId="10" xfId="0" applyNumberFormat="1" applyFont="1" applyFill="1" applyBorder="1" applyAlignment="1" applyProtection="1">
      <alignment horizontal="center" vertical="center"/>
      <protection locked="0"/>
    </xf>
    <xf numFmtId="3" fontId="36" fillId="0" borderId="10" xfId="0" applyNumberFormat="1" applyFont="1" applyFill="1" applyBorder="1" applyAlignment="1" applyProtection="1">
      <alignment horizontal="center" vertical="center" wrapText="1"/>
      <protection locked="0"/>
    </xf>
    <xf numFmtId="3" fontId="24" fillId="0" borderId="10" xfId="0" applyNumberFormat="1" applyFont="1" applyFill="1" applyBorder="1" applyAlignment="1" applyProtection="1">
      <alignment horizontal="center" vertical="center" wrapText="1"/>
      <protection locked="0"/>
    </xf>
    <xf numFmtId="3" fontId="24" fillId="0" borderId="16" xfId="0" applyNumberFormat="1" applyFont="1" applyFill="1" applyBorder="1" applyAlignment="1" applyProtection="1">
      <alignment horizontal="center" vertical="center" shrinkToFit="1"/>
      <protection locked="0"/>
    </xf>
    <xf numFmtId="3" fontId="24" fillId="0" borderId="10" xfId="0" applyNumberFormat="1" applyFont="1" applyFill="1" applyBorder="1" applyAlignment="1" applyProtection="1">
      <alignment horizontal="center" vertical="center" shrinkToFit="1"/>
      <protection locked="0"/>
    </xf>
    <xf numFmtId="3" fontId="26" fillId="0" borderId="10" xfId="0" applyNumberFormat="1" applyFont="1" applyFill="1" applyBorder="1" applyAlignment="1" applyProtection="1">
      <alignment horizontal="center" vertical="center" shrinkToFit="1"/>
      <protection locked="0"/>
    </xf>
    <xf numFmtId="0" fontId="0" fillId="0" borderId="0" xfId="0" applyAlignment="1" applyProtection="1">
      <alignment/>
      <protection/>
    </xf>
    <xf numFmtId="0" fontId="4" fillId="0" borderId="0" xfId="0" applyFont="1" applyBorder="1" applyAlignment="1" applyProtection="1">
      <alignment horizontal="right"/>
      <protection/>
    </xf>
    <xf numFmtId="0" fontId="6" fillId="0" borderId="0" xfId="0" applyFont="1" applyAlignment="1" applyProtection="1">
      <alignment/>
      <protection/>
    </xf>
    <xf numFmtId="0" fontId="4" fillId="0" borderId="12" xfId="0" applyFont="1" applyBorder="1" applyAlignment="1" applyProtection="1">
      <alignment horizontal="right"/>
      <protection/>
    </xf>
    <xf numFmtId="0" fontId="4" fillId="0" borderId="12" xfId="0" applyFont="1" applyBorder="1" applyAlignment="1" applyProtection="1">
      <alignment horizontal="left"/>
      <protection/>
    </xf>
    <xf numFmtId="0" fontId="1" fillId="0" borderId="10" xfId="0" applyFont="1" applyBorder="1" applyAlignment="1" applyProtection="1">
      <alignment horizontal="center" shrinkToFit="1"/>
      <protection/>
    </xf>
    <xf numFmtId="0" fontId="0" fillId="0" borderId="0" xfId="0" applyAlignment="1" applyProtection="1">
      <alignment horizontal="center" shrinkToFit="1"/>
      <protection/>
    </xf>
    <xf numFmtId="165" fontId="0" fillId="0" borderId="10" xfId="0" applyNumberFormat="1" applyBorder="1" applyAlignment="1" applyProtection="1">
      <alignment horizontal="center"/>
      <protection/>
    </xf>
    <xf numFmtId="0" fontId="0" fillId="0" borderId="10" xfId="0" applyBorder="1" applyAlignment="1" applyProtection="1">
      <alignment/>
      <protection locked="0"/>
    </xf>
    <xf numFmtId="165" fontId="0" fillId="0" borderId="10" xfId="0" applyNumberFormat="1" applyBorder="1" applyAlignment="1" applyProtection="1">
      <alignment horizontal="center"/>
      <protection locked="0"/>
    </xf>
    <xf numFmtId="0" fontId="37" fillId="0" borderId="0" xfId="0" applyFont="1" applyBorder="1" applyAlignment="1" applyProtection="1">
      <alignment vertical="center"/>
      <protection/>
    </xf>
    <xf numFmtId="0" fontId="37" fillId="0" borderId="0" xfId="0" applyFont="1" applyBorder="1" applyAlignment="1" applyProtection="1">
      <alignment vertical="center" wrapText="1"/>
      <protection/>
    </xf>
    <xf numFmtId="0" fontId="7" fillId="0" borderId="0" xfId="0" applyFont="1" applyAlignment="1" applyProtection="1">
      <alignment wrapText="1"/>
      <protection/>
    </xf>
    <xf numFmtId="0" fontId="0" fillId="0" borderId="10" xfId="0" applyFont="1" applyBorder="1" applyAlignment="1" applyProtection="1">
      <alignment horizontal="center" wrapText="1"/>
      <protection/>
    </xf>
    <xf numFmtId="0" fontId="0" fillId="0" borderId="0" xfId="0" applyFont="1" applyAlignment="1" applyProtection="1">
      <alignment horizontal="center" wrapText="1"/>
      <protection/>
    </xf>
    <xf numFmtId="0" fontId="24" fillId="0" borderId="10" xfId="0" applyFont="1" applyBorder="1" applyAlignment="1" applyProtection="1">
      <alignment horizontal="center" wrapText="1"/>
      <protection/>
    </xf>
    <xf numFmtId="169" fontId="24" fillId="0" borderId="10" xfId="0" applyNumberFormat="1" applyFont="1" applyBorder="1" applyAlignment="1" applyProtection="1">
      <alignment horizontal="center" wrapText="1"/>
      <protection/>
    </xf>
    <xf numFmtId="0" fontId="24" fillId="0" borderId="0" xfId="0" applyFont="1" applyAlignment="1" applyProtection="1">
      <alignment wrapText="1"/>
      <protection/>
    </xf>
    <xf numFmtId="0" fontId="24" fillId="19" borderId="10" xfId="0" applyFont="1" applyFill="1" applyBorder="1" applyAlignment="1" applyProtection="1">
      <alignment horizontal="center" wrapText="1"/>
      <protection/>
    </xf>
    <xf numFmtId="0" fontId="24" fillId="18" borderId="10" xfId="0" applyFont="1" applyFill="1" applyBorder="1" applyAlignment="1" applyProtection="1">
      <alignment horizontal="center" wrapText="1"/>
      <protection/>
    </xf>
    <xf numFmtId="165" fontId="24" fillId="0" borderId="10" xfId="0" applyNumberFormat="1" applyFont="1" applyBorder="1" applyAlignment="1" applyProtection="1">
      <alignment horizontal="center" wrapText="1"/>
      <protection/>
    </xf>
    <xf numFmtId="0" fontId="24" fillId="19" borderId="10" xfId="0" applyFont="1" applyFill="1" applyBorder="1" applyAlignment="1" applyProtection="1">
      <alignment wrapText="1"/>
      <protection/>
    </xf>
    <xf numFmtId="165" fontId="24" fillId="19" borderId="10" xfId="0" applyNumberFormat="1" applyFont="1" applyFill="1" applyBorder="1" applyAlignment="1" applyProtection="1">
      <alignment horizontal="center" wrapText="1"/>
      <protection/>
    </xf>
    <xf numFmtId="0" fontId="6" fillId="0" borderId="0" xfId="0" applyFont="1" applyAlignment="1" applyProtection="1">
      <alignment wrapText="1"/>
      <protection/>
    </xf>
    <xf numFmtId="0" fontId="24" fillId="0" borderId="10" xfId="0" applyFont="1" applyBorder="1" applyAlignment="1" applyProtection="1">
      <alignment wrapText="1"/>
      <protection locked="0"/>
    </xf>
    <xf numFmtId="0" fontId="24" fillId="0" borderId="10" xfId="0" applyFont="1" applyBorder="1" applyAlignment="1" applyProtection="1">
      <alignment horizontal="center" wrapText="1"/>
      <protection locked="0"/>
    </xf>
    <xf numFmtId="3" fontId="0" fillId="0" borderId="10" xfId="0" applyNumberFormat="1" applyFill="1" applyBorder="1" applyAlignment="1" applyProtection="1">
      <alignment horizontal="center"/>
      <protection locked="0"/>
    </xf>
    <xf numFmtId="3" fontId="0" fillId="7" borderId="10" xfId="0" applyNumberFormat="1" applyFill="1" applyBorder="1" applyAlignment="1" applyProtection="1">
      <alignment horizontal="center"/>
      <protection locked="0"/>
    </xf>
    <xf numFmtId="3" fontId="1" fillId="0" borderId="10" xfId="0" applyNumberFormat="1" applyFont="1" applyFill="1" applyBorder="1" applyAlignment="1" applyProtection="1">
      <alignment horizontal="center"/>
      <protection locked="0"/>
    </xf>
    <xf numFmtId="3" fontId="24" fillId="19" borderId="16" xfId="0" applyNumberFormat="1" applyFont="1" applyFill="1" applyBorder="1" applyAlignment="1" applyProtection="1">
      <alignment horizontal="center" vertical="center" shrinkToFit="1"/>
      <protection locked="0"/>
    </xf>
    <xf numFmtId="3" fontId="30" fillId="7" borderId="10" xfId="0" applyNumberFormat="1" applyFont="1" applyFill="1" applyBorder="1" applyAlignment="1" applyProtection="1">
      <alignment horizontal="center" vertical="center"/>
      <protection/>
    </xf>
    <xf numFmtId="3" fontId="26" fillId="7" borderId="10" xfId="0" applyNumberFormat="1" applyFont="1" applyFill="1" applyBorder="1" applyAlignment="1" applyProtection="1">
      <alignment horizontal="center" vertical="center" shrinkToFit="1"/>
      <protection/>
    </xf>
    <xf numFmtId="3" fontId="26" fillId="7" borderId="17" xfId="0" applyNumberFormat="1" applyFont="1" applyFill="1" applyBorder="1" applyAlignment="1" applyProtection="1">
      <alignment horizontal="center" vertical="center" shrinkToFit="1"/>
      <protection/>
    </xf>
    <xf numFmtId="3" fontId="24" fillId="19" borderId="10" xfId="0" applyNumberFormat="1" applyFont="1" applyFill="1" applyBorder="1" applyAlignment="1" applyProtection="1">
      <alignment horizontal="center" vertical="center" shrinkToFit="1"/>
      <protection locked="0"/>
    </xf>
    <xf numFmtId="3" fontId="3" fillId="7" borderId="10" xfId="0" applyNumberFormat="1" applyFont="1" applyFill="1" applyBorder="1" applyAlignment="1" applyProtection="1">
      <alignment horizontal="center" shrinkToFit="1"/>
      <protection locked="0"/>
    </xf>
    <xf numFmtId="3" fontId="3" fillId="7" borderId="10" xfId="0" applyNumberFormat="1" applyFont="1" applyFill="1" applyBorder="1" applyAlignment="1" applyProtection="1">
      <alignment horizontal="center" shrinkToFit="1"/>
      <protection/>
    </xf>
    <xf numFmtId="3" fontId="3" fillId="19" borderId="10" xfId="0" applyNumberFormat="1" applyFont="1" applyFill="1" applyBorder="1" applyAlignment="1" applyProtection="1">
      <alignment horizontal="center" shrinkToFit="1"/>
      <protection locked="0"/>
    </xf>
    <xf numFmtId="0" fontId="38" fillId="0" borderId="0" xfId="0" applyFont="1" applyAlignment="1" applyProtection="1">
      <alignment horizontal="left" vertical="center" wrapText="1"/>
      <protection/>
    </xf>
    <xf numFmtId="0" fontId="36" fillId="0" borderId="10" xfId="0" applyFont="1" applyBorder="1" applyAlignment="1" applyProtection="1">
      <alignment vertical="center"/>
      <protection/>
    </xf>
    <xf numFmtId="0" fontId="36" fillId="0" borderId="0" xfId="0" applyFont="1" applyBorder="1" applyAlignment="1" applyProtection="1">
      <alignment vertical="center"/>
      <protection/>
    </xf>
    <xf numFmtId="0" fontId="36" fillId="0" borderId="10" xfId="0" applyFont="1" applyBorder="1" applyAlignment="1" applyProtection="1">
      <alignment horizontal="center" vertical="center" wrapText="1"/>
      <protection/>
    </xf>
    <xf numFmtId="3" fontId="36" fillId="0" borderId="10" xfId="0" applyNumberFormat="1" applyFont="1" applyBorder="1" applyAlignment="1" applyProtection="1">
      <alignment horizontal="center" vertical="center"/>
      <protection locked="0"/>
    </xf>
    <xf numFmtId="3" fontId="24" fillId="19" borderId="17" xfId="0" applyNumberFormat="1" applyFont="1" applyFill="1" applyBorder="1" applyAlignment="1" applyProtection="1">
      <alignment horizontal="center" vertical="center" shrinkToFit="1"/>
      <protection locked="0"/>
    </xf>
    <xf numFmtId="3" fontId="30" fillId="7" borderId="17" xfId="0" applyNumberFormat="1" applyFont="1" applyFill="1" applyBorder="1" applyAlignment="1" applyProtection="1">
      <alignment horizontal="center" vertical="center"/>
      <protection/>
    </xf>
    <xf numFmtId="3" fontId="26" fillId="0" borderId="18" xfId="0" applyNumberFormat="1" applyFont="1" applyFill="1" applyBorder="1" applyAlignment="1" applyProtection="1">
      <alignment horizontal="center" vertical="center"/>
      <protection/>
    </xf>
    <xf numFmtId="14" fontId="26" fillId="0" borderId="19" xfId="0" applyNumberFormat="1" applyFont="1" applyFill="1" applyBorder="1" applyAlignment="1" applyProtection="1">
      <alignment horizontal="center" vertical="center" shrinkToFit="1"/>
      <protection/>
    </xf>
    <xf numFmtId="3" fontId="26" fillId="0" borderId="10" xfId="0" applyNumberFormat="1" applyFont="1" applyFill="1" applyBorder="1" applyAlignment="1" applyProtection="1">
      <alignment horizontal="center" vertical="center"/>
      <protection/>
    </xf>
    <xf numFmtId="49" fontId="26" fillId="0" borderId="10" xfId="0" applyNumberFormat="1" applyFont="1" applyFill="1" applyBorder="1" applyAlignment="1" applyProtection="1">
      <alignment horizontal="center" vertical="center" shrinkToFit="1"/>
      <protection/>
    </xf>
    <xf numFmtId="0" fontId="36" fillId="0" borderId="0" xfId="0" applyFont="1" applyBorder="1" applyAlignment="1" applyProtection="1">
      <alignment horizontal="center" vertical="center" wrapText="1"/>
      <protection locked="0"/>
    </xf>
    <xf numFmtId="3" fontId="36" fillId="0" borderId="0" xfId="0" applyNumberFormat="1" applyFont="1" applyBorder="1" applyAlignment="1" applyProtection="1">
      <alignment horizontal="center" vertical="center"/>
      <protection locked="0"/>
    </xf>
    <xf numFmtId="3" fontId="24" fillId="7" borderId="10" xfId="0" applyNumberFormat="1" applyFont="1" applyFill="1" applyBorder="1" applyAlignment="1" applyProtection="1">
      <alignment horizontal="center" vertical="center" wrapText="1"/>
      <protection/>
    </xf>
    <xf numFmtId="3" fontId="24" fillId="0" borderId="15" xfId="0" applyNumberFormat="1" applyFont="1" applyFill="1" applyBorder="1" applyAlignment="1" applyProtection="1">
      <alignment horizontal="center" vertical="center"/>
      <protection locked="0"/>
    </xf>
    <xf numFmtId="3" fontId="24" fillId="0" borderId="20" xfId="0" applyNumberFormat="1" applyFont="1" applyFill="1" applyBorder="1" applyAlignment="1" applyProtection="1">
      <alignment horizontal="center" vertical="center"/>
      <protection locked="0"/>
    </xf>
    <xf numFmtId="3" fontId="24" fillId="0" borderId="16" xfId="0" applyNumberFormat="1" applyFont="1" applyFill="1" applyBorder="1" applyAlignment="1" applyProtection="1">
      <alignment horizontal="center" vertical="center"/>
      <protection locked="0"/>
    </xf>
    <xf numFmtId="3" fontId="24" fillId="7" borderId="15" xfId="0" applyNumberFormat="1" applyFont="1" applyFill="1" applyBorder="1" applyAlignment="1" applyProtection="1">
      <alignment horizontal="center" vertical="center"/>
      <protection/>
    </xf>
    <xf numFmtId="3" fontId="24" fillId="7" borderId="20" xfId="0" applyNumberFormat="1" applyFont="1" applyFill="1" applyBorder="1" applyAlignment="1" applyProtection="1">
      <alignment horizontal="center" vertical="center"/>
      <protection/>
    </xf>
    <xf numFmtId="3" fontId="24" fillId="7" borderId="16" xfId="0" applyNumberFormat="1" applyFont="1" applyFill="1" applyBorder="1" applyAlignment="1" applyProtection="1">
      <alignment horizontal="center" vertical="center"/>
      <protection/>
    </xf>
    <xf numFmtId="0" fontId="25" fillId="0" borderId="0" xfId="0" applyFont="1" applyFill="1" applyAlignment="1" applyProtection="1">
      <alignment horizontal="center" vertical="center"/>
      <protection locked="0"/>
    </xf>
    <xf numFmtId="3" fontId="24" fillId="0" borderId="10" xfId="0" applyNumberFormat="1" applyFont="1" applyFill="1" applyBorder="1" applyAlignment="1" applyProtection="1">
      <alignment horizontal="center" vertical="center"/>
      <protection locked="0"/>
    </xf>
    <xf numFmtId="3" fontId="24" fillId="7" borderId="10" xfId="0" applyNumberFormat="1" applyFont="1" applyFill="1" applyBorder="1" applyAlignment="1" applyProtection="1">
      <alignment horizontal="center" vertical="center"/>
      <protection/>
    </xf>
    <xf numFmtId="3" fontId="6" fillId="0" borderId="10" xfId="0" applyNumberFormat="1"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xf>
    <xf numFmtId="3" fontId="6" fillId="7" borderId="10" xfId="0" applyNumberFormat="1" applyFont="1" applyFill="1" applyBorder="1" applyAlignment="1" applyProtection="1">
      <alignment horizontal="center" vertical="center"/>
      <protection/>
    </xf>
    <xf numFmtId="0" fontId="39" fillId="0" borderId="10" xfId="0" applyFont="1" applyFill="1" applyBorder="1" applyAlignment="1" applyProtection="1">
      <alignment horizontal="center" vertical="center" wrapText="1"/>
      <protection/>
    </xf>
    <xf numFmtId="0" fontId="26" fillId="0" borderId="10" xfId="0" applyFont="1" applyFill="1" applyBorder="1" applyAlignment="1" applyProtection="1">
      <alignment horizontal="center" vertical="center"/>
      <protection/>
    </xf>
    <xf numFmtId="0" fontId="26" fillId="0" borderId="10" xfId="0" applyFont="1" applyFill="1" applyBorder="1" applyAlignment="1" applyProtection="1">
      <alignment horizontal="center" vertical="center" shrinkToFit="1"/>
      <protection/>
    </xf>
    <xf numFmtId="0" fontId="26" fillId="0" borderId="21" xfId="0" applyFont="1" applyFill="1" applyBorder="1" applyAlignment="1" applyProtection="1">
      <alignment horizontal="center" vertical="center" shrinkToFit="1"/>
      <protection/>
    </xf>
    <xf numFmtId="0" fontId="26" fillId="0" borderId="22" xfId="0" applyFont="1" applyFill="1" applyBorder="1" applyAlignment="1" applyProtection="1">
      <alignment horizontal="center" vertical="center" shrinkToFit="1"/>
      <protection/>
    </xf>
    <xf numFmtId="0" fontId="6" fillId="0" borderId="0" xfId="0" applyFont="1" applyFill="1" applyAlignment="1" applyProtection="1">
      <alignment horizontal="left" vertical="center"/>
      <protection/>
    </xf>
    <xf numFmtId="0" fontId="26" fillId="0" borderId="18" xfId="0" applyFont="1" applyFill="1" applyBorder="1" applyAlignment="1" applyProtection="1">
      <alignment horizontal="center" vertical="center" shrinkToFit="1"/>
      <protection/>
    </xf>
    <xf numFmtId="0" fontId="26" fillId="0" borderId="19" xfId="0" applyFont="1" applyFill="1" applyBorder="1" applyAlignment="1" applyProtection="1">
      <alignment horizontal="center" vertical="center" shrinkToFit="1"/>
      <protection/>
    </xf>
    <xf numFmtId="0" fontId="6" fillId="0" borderId="0" xfId="0" applyFont="1" applyFill="1" applyBorder="1" applyAlignment="1" applyProtection="1">
      <alignment horizontal="left" vertical="center"/>
      <protection/>
    </xf>
    <xf numFmtId="0" fontId="0" fillId="0" borderId="10" xfId="0" applyBorder="1" applyAlignment="1" applyProtection="1">
      <alignment horizontal="center"/>
      <protection/>
    </xf>
    <xf numFmtId="0" fontId="27" fillId="0" borderId="0" xfId="0" applyFont="1" applyFill="1" applyBorder="1" applyAlignment="1" applyProtection="1">
      <alignment horizontal="center"/>
      <protection/>
    </xf>
    <xf numFmtId="0" fontId="4" fillId="0" borderId="0" xfId="0" applyFont="1" applyBorder="1" applyAlignment="1" applyProtection="1">
      <alignment horizontal="left" shrinkToFit="1"/>
      <protection/>
    </xf>
    <xf numFmtId="0" fontId="25" fillId="0" borderId="0" xfId="0" applyFont="1" applyBorder="1" applyAlignment="1">
      <alignment horizontal="center" vertical="center"/>
    </xf>
    <xf numFmtId="0" fontId="0" fillId="0" borderId="0" xfId="0" applyBorder="1" applyAlignment="1">
      <alignment horizontal="center" vertical="center"/>
    </xf>
    <xf numFmtId="0" fontId="36" fillId="0" borderId="17" xfId="0" applyFont="1" applyBorder="1" applyAlignment="1" applyProtection="1">
      <alignment horizontal="center" vertical="center"/>
      <protection locked="0"/>
    </xf>
    <xf numFmtId="0" fontId="36" fillId="0" borderId="23" xfId="0" applyFont="1" applyBorder="1" applyAlignment="1" applyProtection="1">
      <alignment horizontal="center" vertical="center"/>
      <protection locked="0"/>
    </xf>
    <xf numFmtId="0" fontId="38" fillId="0" borderId="0" xfId="0" applyFont="1" applyFill="1" applyAlignment="1" applyProtection="1">
      <alignment horizontal="left" vertical="center" wrapText="1"/>
      <protection/>
    </xf>
    <xf numFmtId="0" fontId="44" fillId="0" borderId="0" xfId="0" applyFont="1" applyFill="1" applyBorder="1" applyAlignment="1" applyProtection="1">
      <alignment horizontal="center" vertical="center"/>
      <protection/>
    </xf>
    <xf numFmtId="0" fontId="41" fillId="0" borderId="0" xfId="0" applyFont="1" applyFill="1" applyAlignment="1" applyProtection="1">
      <alignment vertical="center" wrapText="1"/>
      <protection/>
    </xf>
    <xf numFmtId="0" fontId="36" fillId="0" borderId="10" xfId="0" applyFont="1" applyBorder="1" applyAlignment="1" applyProtection="1">
      <alignment horizontal="center" vertical="center"/>
      <protection locked="0"/>
    </xf>
    <xf numFmtId="0" fontId="38" fillId="0" borderId="0" xfId="0" applyFont="1" applyBorder="1" applyAlignment="1" applyProtection="1">
      <alignment horizontal="center" vertical="center" wrapText="1"/>
      <protection/>
    </xf>
    <xf numFmtId="0" fontId="37" fillId="0" borderId="0" xfId="0" applyFont="1" applyFill="1" applyAlignment="1" applyProtection="1">
      <alignment vertical="center" wrapText="1"/>
      <protection/>
    </xf>
    <xf numFmtId="0" fontId="43" fillId="0" borderId="0" xfId="0" applyFont="1" applyFill="1" applyAlignment="1" applyProtection="1">
      <alignment vertical="center" wrapText="1"/>
      <protection/>
    </xf>
    <xf numFmtId="0" fontId="42" fillId="0" borderId="0" xfId="0" applyFont="1" applyFill="1" applyAlignment="1" applyProtection="1">
      <alignment vertical="center" wrapText="1"/>
      <protection/>
    </xf>
    <xf numFmtId="0" fontId="40" fillId="0" borderId="10" xfId="0" applyFont="1" applyFill="1" applyBorder="1" applyAlignment="1" applyProtection="1">
      <alignment horizontal="center" vertical="center"/>
      <protection/>
    </xf>
    <xf numFmtId="0" fontId="36" fillId="0" borderId="10" xfId="0" applyFont="1" applyBorder="1" applyAlignment="1" applyProtection="1">
      <alignment horizontal="center" vertical="center"/>
      <protection/>
    </xf>
    <xf numFmtId="0" fontId="36" fillId="0" borderId="10" xfId="0" applyFont="1" applyBorder="1" applyAlignment="1" applyProtection="1">
      <alignment horizontal="center" vertical="center" wrapText="1"/>
      <protection locked="0"/>
    </xf>
    <xf numFmtId="165" fontId="24" fillId="19" borderId="17" xfId="0" applyNumberFormat="1" applyFont="1" applyFill="1" applyBorder="1" applyAlignment="1" applyProtection="1">
      <alignment horizontal="center" wrapText="1"/>
      <protection/>
    </xf>
    <xf numFmtId="165" fontId="24" fillId="19" borderId="23" xfId="0" applyNumberFormat="1" applyFont="1" applyFill="1" applyBorder="1" applyAlignment="1" applyProtection="1">
      <alignment horizontal="center" wrapText="1"/>
      <protection/>
    </xf>
    <xf numFmtId="165" fontId="24" fillId="0" borderId="17" xfId="0" applyNumberFormat="1" applyFont="1" applyBorder="1" applyAlignment="1" applyProtection="1">
      <alignment horizontal="center" wrapText="1"/>
      <protection locked="0"/>
    </xf>
    <xf numFmtId="165" fontId="24" fillId="0" borderId="23" xfId="0" applyNumberFormat="1" applyFont="1" applyBorder="1" applyAlignment="1" applyProtection="1">
      <alignment horizontal="center" wrapText="1"/>
      <protection locked="0"/>
    </xf>
    <xf numFmtId="0" fontId="24" fillId="0" borderId="10" xfId="0" applyFont="1" applyBorder="1" applyAlignment="1" applyProtection="1">
      <alignment horizontal="center" wrapText="1"/>
      <protection/>
    </xf>
    <xf numFmtId="0" fontId="24" fillId="19" borderId="10" xfId="0" applyFont="1" applyFill="1" applyBorder="1" applyAlignment="1" applyProtection="1">
      <alignment horizontal="center" wrapText="1"/>
      <protection/>
    </xf>
    <xf numFmtId="165" fontId="24" fillId="19" borderId="24" xfId="0" applyNumberFormat="1" applyFont="1" applyFill="1" applyBorder="1" applyAlignment="1" applyProtection="1">
      <alignment horizontal="center" wrapText="1"/>
      <protection/>
    </xf>
    <xf numFmtId="0" fontId="24" fillId="19" borderId="17" xfId="0" applyFont="1" applyFill="1" applyBorder="1" applyAlignment="1" applyProtection="1">
      <alignment horizontal="center" wrapText="1"/>
      <protection/>
    </xf>
    <xf numFmtId="0" fontId="24" fillId="19" borderId="24" xfId="0" applyFont="1" applyFill="1" applyBorder="1" applyAlignment="1" applyProtection="1">
      <alignment horizontal="center" wrapText="1"/>
      <protection/>
    </xf>
    <xf numFmtId="0" fontId="24" fillId="19" borderId="23" xfId="0" applyFont="1" applyFill="1" applyBorder="1" applyAlignment="1" applyProtection="1">
      <alignment horizontal="center" wrapText="1"/>
      <protection/>
    </xf>
    <xf numFmtId="0" fontId="7" fillId="0" borderId="0" xfId="0" applyFont="1" applyAlignment="1" applyProtection="1">
      <alignment horizontal="center" wrapText="1"/>
      <protection/>
    </xf>
    <xf numFmtId="0" fontId="0" fillId="0" borderId="10" xfId="0" applyFont="1" applyBorder="1" applyAlignment="1" applyProtection="1">
      <alignment horizontal="center" wrapText="1"/>
      <protection/>
    </xf>
    <xf numFmtId="0" fontId="0" fillId="0" borderId="17" xfId="0" applyFont="1" applyBorder="1" applyAlignment="1" applyProtection="1">
      <alignment horizontal="center" wrapText="1"/>
      <protection/>
    </xf>
    <xf numFmtId="0" fontId="0" fillId="0" borderId="24" xfId="0" applyFont="1" applyBorder="1" applyAlignment="1" applyProtection="1">
      <alignment horizontal="center" wrapText="1"/>
      <protection/>
    </xf>
    <xf numFmtId="0" fontId="0" fillId="0" borderId="23" xfId="0" applyFont="1" applyBorder="1" applyAlignment="1" applyProtection="1">
      <alignment horizontal="center" wrapText="1"/>
      <protection/>
    </xf>
    <xf numFmtId="0" fontId="0" fillId="0" borderId="15" xfId="0" applyFont="1" applyBorder="1" applyAlignment="1" applyProtection="1">
      <alignment horizontal="center" wrapText="1"/>
      <protection/>
    </xf>
    <xf numFmtId="0" fontId="0" fillId="0" borderId="16" xfId="0" applyFont="1" applyBorder="1" applyAlignment="1" applyProtection="1">
      <alignment horizontal="center" wrapText="1"/>
      <protection/>
    </xf>
    <xf numFmtId="0" fontId="0" fillId="0" borderId="0" xfId="0" applyAlignment="1">
      <alignment horizontal="left"/>
    </xf>
    <xf numFmtId="0" fontId="0" fillId="0" borderId="0" xfId="0" applyAlignment="1">
      <alignment horizontal="center"/>
    </xf>
    <xf numFmtId="0" fontId="33" fillId="7" borderId="0" xfId="0" applyFont="1" applyFill="1" applyAlignment="1">
      <alignment horizontal="center"/>
    </xf>
    <xf numFmtId="14" fontId="0" fillId="0" borderId="0" xfId="0" applyNumberFormat="1" applyAlignment="1">
      <alignment horizontal="center"/>
    </xf>
    <xf numFmtId="0" fontId="7" fillId="0" borderId="17" xfId="0" applyFont="1" applyBorder="1" applyAlignment="1">
      <alignment horizontal="center"/>
    </xf>
    <xf numFmtId="0" fontId="7" fillId="0" borderId="24" xfId="0" applyFont="1" applyBorder="1" applyAlignment="1">
      <alignment horizontal="center"/>
    </xf>
    <xf numFmtId="0" fontId="7" fillId="0" borderId="23" xfId="0" applyFont="1" applyBorder="1" applyAlignment="1">
      <alignment horizontal="center"/>
    </xf>
    <xf numFmtId="0" fontId="32" fillId="0" borderId="25" xfId="0" applyFont="1" applyBorder="1" applyAlignment="1" applyProtection="1">
      <alignment horizontal="left"/>
      <protection locked="0"/>
    </xf>
    <xf numFmtId="0" fontId="32" fillId="0" borderId="26" xfId="0" applyFont="1" applyBorder="1" applyAlignment="1" applyProtection="1">
      <alignment horizontal="left"/>
      <protection locked="0"/>
    </xf>
    <xf numFmtId="0" fontId="32" fillId="0" borderId="27" xfId="0" applyFont="1" applyBorder="1" applyAlignment="1" applyProtection="1">
      <alignment horizontal="left"/>
      <protection locked="0"/>
    </xf>
    <xf numFmtId="0" fontId="7" fillId="0" borderId="0" xfId="0" applyFont="1" applyAlignment="1">
      <alignment horizontal="center"/>
    </xf>
    <xf numFmtId="0" fontId="0" fillId="0" borderId="28" xfId="0" applyBorder="1" applyAlignment="1">
      <alignment horizontal="center"/>
    </xf>
    <xf numFmtId="0" fontId="0" fillId="0" borderId="0" xfId="0" applyAlignment="1">
      <alignment horizontal="right"/>
    </xf>
    <xf numFmtId="0" fontId="33" fillId="0" borderId="0" xfId="0" applyFont="1" applyBorder="1" applyAlignment="1">
      <alignment horizontal="left"/>
    </xf>
    <xf numFmtId="0" fontId="0" fillId="0" borderId="0" xfId="0" applyFont="1" applyBorder="1" applyAlignment="1">
      <alignment horizontal="left"/>
    </xf>
    <xf numFmtId="0" fontId="25" fillId="0" borderId="0" xfId="0" applyFont="1" applyFill="1" applyAlignment="1">
      <alignment horizontal="left"/>
    </xf>
    <xf numFmtId="0" fontId="0" fillId="0" borderId="10" xfId="0" applyFill="1" applyBorder="1" applyAlignment="1">
      <alignment horizontal="center"/>
    </xf>
    <xf numFmtId="0" fontId="0" fillId="0" borderId="0" xfId="0" applyFont="1" applyFill="1" applyAlignment="1">
      <alignment horizontal="right"/>
    </xf>
    <xf numFmtId="0" fontId="0" fillId="0" borderId="12" xfId="0" applyFont="1" applyFill="1" applyBorder="1" applyAlignment="1">
      <alignment horizontal="left"/>
    </xf>
    <xf numFmtId="0" fontId="35" fillId="0" borderId="10" xfId="0" applyFont="1" applyFill="1" applyBorder="1" applyAlignment="1">
      <alignment horizontal="left"/>
    </xf>
    <xf numFmtId="0" fontId="6" fillId="0" borderId="17" xfId="0" applyFont="1" applyFill="1" applyBorder="1" applyAlignment="1">
      <alignment horizontal="center"/>
    </xf>
    <xf numFmtId="0" fontId="6" fillId="0" borderId="23" xfId="0" applyFont="1" applyFill="1" applyBorder="1" applyAlignment="1">
      <alignment horizontal="center"/>
    </xf>
    <xf numFmtId="0" fontId="5" fillId="0" borderId="10" xfId="0" applyFont="1" applyFill="1" applyBorder="1" applyAlignment="1">
      <alignment horizontal="left"/>
    </xf>
    <xf numFmtId="0" fontId="34" fillId="0" borderId="10" xfId="0" applyFont="1" applyFill="1" applyBorder="1" applyAlignment="1">
      <alignment horizontal="left"/>
    </xf>
    <xf numFmtId="0" fontId="4" fillId="0" borderId="0" xfId="0" applyFont="1" applyFill="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4" fillId="0" borderId="0" xfId="0" applyFont="1" applyBorder="1" applyAlignment="1">
      <alignment horizontal="center"/>
    </xf>
    <xf numFmtId="0" fontId="0" fillId="0" borderId="10" xfId="0" applyBorder="1" applyAlignment="1">
      <alignment horizontal="left"/>
    </xf>
  </cellXfs>
  <cellStyles count="4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Magyarázó szöveg" xfId="54"/>
    <cellStyle name="Összesen" xfId="55"/>
    <cellStyle name="Currency" xfId="56"/>
    <cellStyle name="Currency [0]" xfId="57"/>
    <cellStyle name="Rossz" xfId="58"/>
    <cellStyle name="Semleges" xfId="59"/>
    <cellStyle name="Számítás" xfId="60"/>
    <cellStyle name="Percent" xfId="61"/>
  </cellStyles>
  <dxfs count="2">
    <dxf>
      <font>
        <b/>
        <i val="0"/>
        <color indexed="9"/>
      </font>
      <fill>
        <patternFill>
          <bgColor indexed="10"/>
        </patternFill>
      </fill>
    </dxf>
    <dxf>
      <font>
        <b/>
        <i val="0"/>
        <color rgb="FFFFFFFF"/>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108"/>
  <sheetViews>
    <sheetView zoomScalePageLayoutView="0" workbookViewId="0" topLeftCell="A1">
      <selection activeCell="A2" sqref="A2"/>
    </sheetView>
  </sheetViews>
  <sheetFormatPr defaultColWidth="9.125" defaultRowHeight="12.75"/>
  <cols>
    <col min="1" max="1" width="37.375" style="37" bestFit="1" customWidth="1"/>
    <col min="2" max="6" width="15.125" style="37" customWidth="1"/>
    <col min="7" max="16384" width="9.125" style="37" customWidth="1"/>
  </cols>
  <sheetData>
    <row r="1" spans="1:6" s="34" customFormat="1" ht="17.25">
      <c r="A1" s="146" t="s">
        <v>260</v>
      </c>
      <c r="B1" s="146"/>
      <c r="C1" s="146"/>
      <c r="D1" s="146"/>
      <c r="E1" s="146"/>
      <c r="F1" s="146"/>
    </row>
    <row r="2" spans="1:6" s="34" customFormat="1" ht="17.25">
      <c r="A2" s="35" t="s">
        <v>258</v>
      </c>
      <c r="B2" s="157" t="s">
        <v>71</v>
      </c>
      <c r="C2" s="157"/>
      <c r="D2" s="157"/>
      <c r="E2" s="157"/>
      <c r="F2" s="157"/>
    </row>
    <row r="3" spans="1:6" ht="15">
      <c r="A3" s="36" t="s">
        <v>259</v>
      </c>
      <c r="B3" s="160" t="s">
        <v>70</v>
      </c>
      <c r="C3" s="160"/>
      <c r="D3" s="160"/>
      <c r="E3" s="160"/>
      <c r="F3" s="160"/>
    </row>
    <row r="4" spans="1:6" ht="6" customHeight="1">
      <c r="A4" s="35"/>
      <c r="B4" s="38"/>
      <c r="C4" s="38"/>
      <c r="D4" s="38"/>
      <c r="E4" s="38"/>
      <c r="F4" s="38"/>
    </row>
    <row r="5" spans="1:6" s="41" customFormat="1" ht="12.75">
      <c r="A5" s="39" t="s">
        <v>2</v>
      </c>
      <c r="B5" s="150" t="s">
        <v>41</v>
      </c>
      <c r="C5" s="150"/>
      <c r="D5" s="150"/>
      <c r="E5" s="40" t="str">
        <f>A3</f>
        <v>2019.</v>
      </c>
      <c r="F5" s="40" t="str">
        <f>A3</f>
        <v>2019.</v>
      </c>
    </row>
    <row r="6" spans="1:6" s="41" customFormat="1" ht="33.75">
      <c r="A6" s="42" t="s">
        <v>3</v>
      </c>
      <c r="B6" s="43" t="s">
        <v>46</v>
      </c>
      <c r="C6" s="39" t="s">
        <v>4</v>
      </c>
      <c r="D6" s="43" t="s">
        <v>39</v>
      </c>
      <c r="E6" s="40" t="s">
        <v>72</v>
      </c>
      <c r="F6" s="40" t="s">
        <v>73</v>
      </c>
    </row>
    <row r="7" spans="1:6" s="47" customFormat="1" ht="15">
      <c r="A7" s="44" t="s">
        <v>36</v>
      </c>
      <c r="B7" s="45">
        <f>B81-B79</f>
        <v>0</v>
      </c>
      <c r="C7" s="149"/>
      <c r="D7" s="151">
        <f>C7-B7-B8-B9</f>
        <v>0</v>
      </c>
      <c r="E7" s="82">
        <f>E81</f>
        <v>0</v>
      </c>
      <c r="F7" s="46"/>
    </row>
    <row r="8" spans="1:6" ht="27">
      <c r="A8" s="48" t="s">
        <v>81</v>
      </c>
      <c r="B8" s="49">
        <f>B79</f>
        <v>0</v>
      </c>
      <c r="C8" s="149"/>
      <c r="D8" s="151"/>
      <c r="E8" s="83"/>
      <c r="F8" s="46"/>
    </row>
    <row r="9" spans="1:6" ht="13.5">
      <c r="A9" s="51"/>
      <c r="B9" s="83"/>
      <c r="C9" s="149"/>
      <c r="D9" s="151"/>
      <c r="E9" s="83"/>
      <c r="F9" s="46"/>
    </row>
    <row r="10" spans="1:6" ht="13.5">
      <c r="A10" s="52" t="s">
        <v>69</v>
      </c>
      <c r="B10" s="46"/>
      <c r="C10" s="83"/>
      <c r="D10" s="50">
        <f>C10-B10</f>
        <v>0</v>
      </c>
      <c r="E10" s="46"/>
      <c r="F10" s="46"/>
    </row>
    <row r="11" spans="1:6" s="55" customFormat="1" ht="13.5">
      <c r="A11" s="53" t="s">
        <v>40</v>
      </c>
      <c r="B11" s="54">
        <f>SUM(B7:B10)</f>
        <v>0</v>
      </c>
      <c r="C11" s="54">
        <f>SUM(C7:C10)</f>
        <v>0</v>
      </c>
      <c r="D11" s="54">
        <f aca="true" t="shared" si="0" ref="D11:D28">C11-B11</f>
        <v>0</v>
      </c>
      <c r="E11" s="54">
        <f>SUM(E7:E10)</f>
        <v>0</v>
      </c>
      <c r="F11" s="54">
        <f>SUM(F7:F10)</f>
        <v>0</v>
      </c>
    </row>
    <row r="12" spans="1:6" s="55" customFormat="1" ht="9" customHeight="1">
      <c r="A12" s="56"/>
      <c r="B12" s="57"/>
      <c r="C12" s="57"/>
      <c r="D12" s="57"/>
      <c r="E12" s="57"/>
      <c r="F12" s="57"/>
    </row>
    <row r="13" spans="1:6" s="41" customFormat="1" ht="12.75">
      <c r="A13" s="39" t="s">
        <v>2</v>
      </c>
      <c r="B13" s="150" t="s">
        <v>42</v>
      </c>
      <c r="C13" s="150"/>
      <c r="D13" s="150"/>
      <c r="E13" s="40" t="str">
        <f>A3</f>
        <v>2019.</v>
      </c>
      <c r="F13" s="40" t="str">
        <f>A3</f>
        <v>2019.</v>
      </c>
    </row>
    <row r="14" spans="1:6" s="41" customFormat="1" ht="33.75">
      <c r="A14" s="42" t="s">
        <v>3</v>
      </c>
      <c r="B14" s="39" t="s">
        <v>101</v>
      </c>
      <c r="C14" s="39" t="s">
        <v>4</v>
      </c>
      <c r="D14" s="58" t="s">
        <v>39</v>
      </c>
      <c r="E14" s="40" t="s">
        <v>72</v>
      </c>
      <c r="F14" s="40" t="s">
        <v>73</v>
      </c>
    </row>
    <row r="15" spans="1:6" ht="13.5">
      <c r="A15" s="51" t="s">
        <v>242</v>
      </c>
      <c r="B15" s="83"/>
      <c r="C15" s="83"/>
      <c r="D15" s="49">
        <f>C15-B15</f>
        <v>0</v>
      </c>
      <c r="E15" s="46"/>
      <c r="F15" s="83"/>
    </row>
    <row r="16" spans="1:6" ht="13.5">
      <c r="A16" s="51" t="s">
        <v>65</v>
      </c>
      <c r="B16" s="83"/>
      <c r="C16" s="83"/>
      <c r="D16" s="49">
        <f t="shared" si="0"/>
        <v>0</v>
      </c>
      <c r="E16" s="46"/>
      <c r="F16" s="83"/>
    </row>
    <row r="17" spans="1:6" ht="13.5">
      <c r="A17" s="51" t="s">
        <v>85</v>
      </c>
      <c r="B17" s="83"/>
      <c r="C17" s="83"/>
      <c r="D17" s="49">
        <f t="shared" si="0"/>
        <v>0</v>
      </c>
      <c r="E17" s="46"/>
      <c r="F17" s="83"/>
    </row>
    <row r="18" spans="1:6" ht="13.5">
      <c r="A18" s="51" t="s">
        <v>77</v>
      </c>
      <c r="B18" s="83"/>
      <c r="C18" s="83"/>
      <c r="D18" s="49">
        <f t="shared" si="0"/>
        <v>0</v>
      </c>
      <c r="E18" s="83"/>
      <c r="F18" s="46"/>
    </row>
    <row r="19" spans="1:6" ht="13.5">
      <c r="A19" s="51" t="s">
        <v>232</v>
      </c>
      <c r="B19" s="83"/>
      <c r="C19" s="83"/>
      <c r="D19" s="49">
        <f t="shared" si="0"/>
        <v>0</v>
      </c>
      <c r="E19" s="83"/>
      <c r="F19" s="46"/>
    </row>
    <row r="20" spans="1:6" ht="13.5">
      <c r="A20" s="59" t="s">
        <v>255</v>
      </c>
      <c r="B20" s="83"/>
      <c r="C20" s="83"/>
      <c r="D20" s="49">
        <f t="shared" si="0"/>
        <v>0</v>
      </c>
      <c r="E20" s="83"/>
      <c r="F20" s="46"/>
    </row>
    <row r="21" spans="1:6" ht="13.5">
      <c r="A21" s="59" t="s">
        <v>78</v>
      </c>
      <c r="B21" s="83"/>
      <c r="C21" s="83"/>
      <c r="D21" s="49">
        <f t="shared" si="0"/>
        <v>0</v>
      </c>
      <c r="E21" s="83"/>
      <c r="F21" s="46"/>
    </row>
    <row r="22" spans="1:6" ht="13.5">
      <c r="A22" s="48" t="s">
        <v>67</v>
      </c>
      <c r="B22" s="83"/>
      <c r="C22" s="83"/>
      <c r="D22" s="49">
        <f t="shared" si="0"/>
        <v>0</v>
      </c>
      <c r="E22" s="83"/>
      <c r="F22" s="46"/>
    </row>
    <row r="23" spans="1:6" ht="13.5">
      <c r="A23" s="48" t="s">
        <v>64</v>
      </c>
      <c r="B23" s="46"/>
      <c r="C23" s="83"/>
      <c r="D23" s="49">
        <f t="shared" si="0"/>
        <v>0</v>
      </c>
      <c r="E23" s="46"/>
      <c r="F23" s="46"/>
    </row>
    <row r="24" spans="1:6" ht="13.5">
      <c r="A24" s="59" t="s">
        <v>114</v>
      </c>
      <c r="B24" s="46"/>
      <c r="C24" s="83"/>
      <c r="D24" s="49">
        <f t="shared" si="0"/>
        <v>0</v>
      </c>
      <c r="E24" s="46"/>
      <c r="F24" s="46"/>
    </row>
    <row r="25" spans="1:6" ht="13.5">
      <c r="A25" s="51" t="s">
        <v>115</v>
      </c>
      <c r="B25" s="83"/>
      <c r="C25" s="83"/>
      <c r="D25" s="49">
        <f t="shared" si="0"/>
        <v>0</v>
      </c>
      <c r="E25" s="83"/>
      <c r="F25" s="46"/>
    </row>
    <row r="26" spans="1:6" ht="13.5">
      <c r="A26" s="51" t="s">
        <v>79</v>
      </c>
      <c r="B26" s="46"/>
      <c r="C26" s="83"/>
      <c r="D26" s="49">
        <f t="shared" si="0"/>
        <v>0</v>
      </c>
      <c r="E26" s="46"/>
      <c r="F26" s="46"/>
    </row>
    <row r="27" spans="1:6" ht="13.5">
      <c r="A27" s="51" t="s">
        <v>34</v>
      </c>
      <c r="B27" s="46"/>
      <c r="C27" s="83"/>
      <c r="D27" s="49">
        <f t="shared" si="0"/>
        <v>0</v>
      </c>
      <c r="E27" s="46"/>
      <c r="F27" s="46"/>
    </row>
    <row r="28" spans="1:6" ht="13.5">
      <c r="A28" s="51" t="s">
        <v>233</v>
      </c>
      <c r="B28" s="83"/>
      <c r="C28" s="84"/>
      <c r="D28" s="49">
        <f t="shared" si="0"/>
        <v>0</v>
      </c>
      <c r="E28" s="83"/>
      <c r="F28" s="46"/>
    </row>
    <row r="29" spans="1:6" ht="13.5">
      <c r="A29" s="53" t="s">
        <v>0</v>
      </c>
      <c r="B29" s="54">
        <f>SUM(B15:B28)</f>
        <v>0</v>
      </c>
      <c r="C29" s="54">
        <f>SUM(C15:C28)</f>
        <v>0</v>
      </c>
      <c r="D29" s="54">
        <f>SUM(D15:D28)</f>
        <v>0</v>
      </c>
      <c r="E29" s="54">
        <f>SUM(E15:E28)</f>
        <v>0</v>
      </c>
      <c r="F29" s="54">
        <f>SUM(F15:F28)</f>
        <v>0</v>
      </c>
    </row>
    <row r="30" spans="1:6" ht="13.5">
      <c r="A30" s="53" t="s">
        <v>43</v>
      </c>
      <c r="B30" s="60">
        <f>B11+B29</f>
        <v>0</v>
      </c>
      <c r="C30" s="60">
        <f>C11+C29</f>
        <v>0</v>
      </c>
      <c r="D30" s="60">
        <f>D11+D29</f>
        <v>0</v>
      </c>
      <c r="E30" s="60">
        <f>E11+E29</f>
        <v>0</v>
      </c>
      <c r="F30" s="60">
        <f>F11+F29</f>
        <v>0</v>
      </c>
    </row>
    <row r="31" spans="1:6" ht="13.5">
      <c r="A31" s="56"/>
      <c r="B31" s="55"/>
      <c r="C31" s="55"/>
      <c r="D31" s="55"/>
      <c r="E31" s="55"/>
      <c r="F31" s="55"/>
    </row>
    <row r="32" spans="1:6" ht="13.5">
      <c r="A32" s="152" t="s">
        <v>7</v>
      </c>
      <c r="B32" s="153" t="s">
        <v>44</v>
      </c>
      <c r="C32" s="153"/>
      <c r="D32" s="153"/>
      <c r="E32" s="40" t="str">
        <f>A3</f>
        <v>2019.</v>
      </c>
      <c r="F32" s="40" t="str">
        <f>A3</f>
        <v>2019.</v>
      </c>
    </row>
    <row r="33" spans="1:7" s="62" customFormat="1" ht="33.75">
      <c r="A33" s="152"/>
      <c r="B33" s="43" t="s">
        <v>46</v>
      </c>
      <c r="C33" s="43" t="s">
        <v>4</v>
      </c>
      <c r="D33" s="43" t="s">
        <v>39</v>
      </c>
      <c r="E33" s="40" t="s">
        <v>72</v>
      </c>
      <c r="F33" s="40" t="s">
        <v>73</v>
      </c>
      <c r="G33" s="61"/>
    </row>
    <row r="34" spans="1:6" ht="27">
      <c r="A34" s="48" t="s">
        <v>90</v>
      </c>
      <c r="B34" s="83"/>
      <c r="C34" s="83"/>
      <c r="D34" s="49">
        <f aca="true" t="shared" si="1" ref="D34:D40">C34-B34</f>
        <v>0</v>
      </c>
      <c r="E34" s="83"/>
      <c r="F34" s="46"/>
    </row>
    <row r="35" spans="1:6" ht="13.5">
      <c r="A35" s="51" t="s">
        <v>82</v>
      </c>
      <c r="B35" s="83"/>
      <c r="C35" s="83"/>
      <c r="D35" s="49">
        <f t="shared" si="1"/>
        <v>0</v>
      </c>
      <c r="E35" s="83"/>
      <c r="F35" s="83"/>
    </row>
    <row r="36" spans="1:6" ht="13.5">
      <c r="A36" s="51" t="s">
        <v>83</v>
      </c>
      <c r="B36" s="83"/>
      <c r="C36" s="83"/>
      <c r="D36" s="49">
        <f t="shared" si="1"/>
        <v>0</v>
      </c>
      <c r="E36" s="83"/>
      <c r="F36" s="46"/>
    </row>
    <row r="37" spans="1:6" ht="13.5">
      <c r="A37" s="51" t="s">
        <v>84</v>
      </c>
      <c r="B37" s="83"/>
      <c r="C37" s="83"/>
      <c r="D37" s="49">
        <f t="shared" si="1"/>
        <v>0</v>
      </c>
      <c r="E37" s="83"/>
      <c r="F37" s="83"/>
    </row>
    <row r="38" spans="1:6" ht="13.5">
      <c r="A38" s="51" t="s">
        <v>104</v>
      </c>
      <c r="B38" s="83"/>
      <c r="C38" s="83"/>
      <c r="D38" s="49">
        <f t="shared" si="1"/>
        <v>0</v>
      </c>
      <c r="E38" s="83"/>
      <c r="F38" s="83"/>
    </row>
    <row r="39" spans="1:6" ht="13.5">
      <c r="A39" s="51" t="s">
        <v>105</v>
      </c>
      <c r="B39" s="83"/>
      <c r="C39" s="83"/>
      <c r="D39" s="49">
        <f t="shared" si="1"/>
        <v>0</v>
      </c>
      <c r="E39" s="83"/>
      <c r="F39" s="83"/>
    </row>
    <row r="40" spans="1:6" ht="13.5">
      <c r="A40" s="51" t="s">
        <v>55</v>
      </c>
      <c r="B40" s="83"/>
      <c r="C40" s="83"/>
      <c r="D40" s="49">
        <f t="shared" si="1"/>
        <v>0</v>
      </c>
      <c r="E40" s="83"/>
      <c r="F40" s="83"/>
    </row>
    <row r="41" spans="1:6" ht="13.5">
      <c r="A41" s="51" t="s">
        <v>92</v>
      </c>
      <c r="B41" s="140"/>
      <c r="C41" s="83"/>
      <c r="D41" s="143">
        <f>C41+C42-B41</f>
        <v>0</v>
      </c>
      <c r="E41" s="83"/>
      <c r="F41" s="83"/>
    </row>
    <row r="42" spans="1:6" ht="13.5">
      <c r="A42" s="51"/>
      <c r="B42" s="142"/>
      <c r="C42" s="83"/>
      <c r="D42" s="145"/>
      <c r="E42" s="83"/>
      <c r="F42" s="83"/>
    </row>
    <row r="43" spans="1:6" ht="13.5">
      <c r="A43" s="51" t="s">
        <v>86</v>
      </c>
      <c r="B43" s="83"/>
      <c r="C43" s="83"/>
      <c r="D43" s="49">
        <f>C43-B43</f>
        <v>0</v>
      </c>
      <c r="E43" s="83"/>
      <c r="F43" s="83"/>
    </row>
    <row r="44" spans="1:6" ht="13.5">
      <c r="A44" s="51" t="s">
        <v>87</v>
      </c>
      <c r="B44" s="140"/>
      <c r="C44" s="83"/>
      <c r="D44" s="143">
        <f>C44+C45+C46-B44</f>
        <v>0</v>
      </c>
      <c r="E44" s="140"/>
      <c r="F44" s="140"/>
    </row>
    <row r="45" spans="1:6" ht="13.5">
      <c r="A45" s="51" t="s">
        <v>88</v>
      </c>
      <c r="B45" s="141"/>
      <c r="C45" s="83"/>
      <c r="D45" s="144"/>
      <c r="E45" s="141"/>
      <c r="F45" s="141"/>
    </row>
    <row r="46" spans="1:6" ht="13.5">
      <c r="A46" s="51" t="s">
        <v>89</v>
      </c>
      <c r="B46" s="142"/>
      <c r="C46" s="83"/>
      <c r="D46" s="145"/>
      <c r="E46" s="142"/>
      <c r="F46" s="142"/>
    </row>
    <row r="47" spans="1:6" ht="13.5">
      <c r="A47" s="51" t="s">
        <v>66</v>
      </c>
      <c r="B47" s="83"/>
      <c r="C47" s="83"/>
      <c r="D47" s="49">
        <f>C47-B47</f>
        <v>0</v>
      </c>
      <c r="E47" s="83"/>
      <c r="F47" s="83"/>
    </row>
    <row r="48" spans="1:6" ht="13.5">
      <c r="A48" s="51" t="s">
        <v>93</v>
      </c>
      <c r="B48" s="147"/>
      <c r="C48" s="83"/>
      <c r="D48" s="148">
        <f>C48+C49+C50+C51-B48</f>
        <v>0</v>
      </c>
      <c r="E48" s="147"/>
      <c r="F48" s="147"/>
    </row>
    <row r="49" spans="1:6" ht="13.5">
      <c r="A49" s="51" t="s">
        <v>37</v>
      </c>
      <c r="B49" s="147"/>
      <c r="C49" s="83"/>
      <c r="D49" s="148"/>
      <c r="E49" s="147"/>
      <c r="F49" s="147"/>
    </row>
    <row r="50" spans="1:6" ht="13.5">
      <c r="A50" s="51" t="s">
        <v>91</v>
      </c>
      <c r="B50" s="147"/>
      <c r="C50" s="83"/>
      <c r="D50" s="148"/>
      <c r="E50" s="147"/>
      <c r="F50" s="147"/>
    </row>
    <row r="51" spans="1:6" ht="13.5">
      <c r="A51" s="51" t="s">
        <v>256</v>
      </c>
      <c r="B51" s="147"/>
      <c r="C51" s="83"/>
      <c r="D51" s="148"/>
      <c r="E51" s="147"/>
      <c r="F51" s="147"/>
    </row>
    <row r="52" spans="1:6" ht="13.5">
      <c r="A52" s="63" t="s">
        <v>244</v>
      </c>
      <c r="B52" s="54">
        <f>SUM(B34:B51)</f>
        <v>0</v>
      </c>
      <c r="C52" s="54">
        <f>SUM(C34:C51)</f>
        <v>0</v>
      </c>
      <c r="D52" s="54">
        <f>SUM(D34:D51)</f>
        <v>0</v>
      </c>
      <c r="E52" s="54">
        <f>SUM(E34:E51)</f>
        <v>0</v>
      </c>
      <c r="F52" s="54">
        <f>SUM(F34:F51)</f>
        <v>0</v>
      </c>
    </row>
    <row r="53" spans="1:6" s="55" customFormat="1" ht="13.5">
      <c r="A53" s="64" t="s">
        <v>94</v>
      </c>
      <c r="B53" s="57"/>
      <c r="C53" s="57"/>
      <c r="D53" s="57"/>
      <c r="E53" s="57"/>
      <c r="F53" s="57"/>
    </row>
    <row r="54" spans="1:6" ht="13.5">
      <c r="A54" s="152" t="s">
        <v>7</v>
      </c>
      <c r="B54" s="153" t="s">
        <v>234</v>
      </c>
      <c r="C54" s="153"/>
      <c r="D54" s="153"/>
      <c r="E54" s="40" t="str">
        <f>A3</f>
        <v>2019.</v>
      </c>
      <c r="F54" s="40" t="str">
        <f>A3</f>
        <v>2019.</v>
      </c>
    </row>
    <row r="55" spans="1:6" s="66" customFormat="1" ht="41.25">
      <c r="A55" s="152"/>
      <c r="B55" s="65" t="s">
        <v>38</v>
      </c>
      <c r="C55" s="65" t="s">
        <v>4</v>
      </c>
      <c r="D55" s="65" t="s">
        <v>39</v>
      </c>
      <c r="E55" s="40" t="s">
        <v>72</v>
      </c>
      <c r="F55" s="40" t="s">
        <v>73</v>
      </c>
    </row>
    <row r="56" spans="1:6" s="66" customFormat="1" ht="13.5">
      <c r="A56" s="48" t="s">
        <v>95</v>
      </c>
      <c r="B56" s="85"/>
      <c r="C56" s="85">
        <v>0</v>
      </c>
      <c r="D56" s="139">
        <f>C56-B56</f>
        <v>0</v>
      </c>
      <c r="E56" s="85"/>
      <c r="F56" s="85"/>
    </row>
    <row r="57" spans="1:6" ht="13.5">
      <c r="A57" s="51" t="s">
        <v>96</v>
      </c>
      <c r="B57" s="147"/>
      <c r="C57" s="85">
        <v>0</v>
      </c>
      <c r="D57" s="148">
        <f>C57+C58+C59-B57</f>
        <v>0</v>
      </c>
      <c r="E57" s="147"/>
      <c r="F57" s="147"/>
    </row>
    <row r="58" spans="1:6" ht="13.5">
      <c r="A58" s="51" t="s">
        <v>97</v>
      </c>
      <c r="B58" s="147"/>
      <c r="C58" s="85">
        <v>0</v>
      </c>
      <c r="D58" s="148"/>
      <c r="E58" s="147"/>
      <c r="F58" s="147"/>
    </row>
    <row r="59" spans="1:6" ht="13.5">
      <c r="A59" s="51" t="s">
        <v>45</v>
      </c>
      <c r="B59" s="147"/>
      <c r="C59" s="85">
        <v>0</v>
      </c>
      <c r="D59" s="148"/>
      <c r="E59" s="147"/>
      <c r="F59" s="147"/>
    </row>
    <row r="60" spans="1:6" ht="13.5">
      <c r="A60" s="53" t="s">
        <v>235</v>
      </c>
      <c r="B60" s="54">
        <f>SUM(B56:B59)</f>
        <v>0</v>
      </c>
      <c r="C60" s="54">
        <f>SUM(C56:C59)</f>
        <v>0</v>
      </c>
      <c r="D60" s="54">
        <f>SUM(D56:D59)</f>
        <v>0</v>
      </c>
      <c r="E60" s="54">
        <f>SUM(E56:E59)</f>
        <v>0</v>
      </c>
      <c r="F60" s="54">
        <f>SUM(F56:F59)</f>
        <v>0</v>
      </c>
    </row>
    <row r="61" spans="1:6" s="55" customFormat="1" ht="7.5" customHeight="1">
      <c r="A61" s="67"/>
      <c r="B61" s="57"/>
      <c r="C61" s="57"/>
      <c r="D61" s="57"/>
      <c r="E61" s="57"/>
      <c r="F61" s="57"/>
    </row>
    <row r="62" spans="1:6" ht="13.5">
      <c r="A62" s="152" t="s">
        <v>7</v>
      </c>
      <c r="B62" s="153" t="s">
        <v>98</v>
      </c>
      <c r="C62" s="153"/>
      <c r="D62" s="153"/>
      <c r="E62" s="40" t="str">
        <f>A3</f>
        <v>2019.</v>
      </c>
      <c r="F62" s="40" t="str">
        <f>A3</f>
        <v>2019.</v>
      </c>
    </row>
    <row r="63" spans="1:6" s="66" customFormat="1" ht="33.75">
      <c r="A63" s="152"/>
      <c r="B63" s="65" t="s">
        <v>101</v>
      </c>
      <c r="C63" s="65" t="s">
        <v>4</v>
      </c>
      <c r="D63" s="65" t="s">
        <v>39</v>
      </c>
      <c r="E63" s="40" t="s">
        <v>72</v>
      </c>
      <c r="F63" s="40" t="s">
        <v>73</v>
      </c>
    </row>
    <row r="64" spans="1:6" s="66" customFormat="1" ht="13.5">
      <c r="A64" s="48" t="s">
        <v>99</v>
      </c>
      <c r="B64" s="85">
        <v>0</v>
      </c>
      <c r="C64" s="85">
        <v>0</v>
      </c>
      <c r="D64" s="49">
        <f aca="true" t="shared" si="2" ref="D64:D70">C64-B64</f>
        <v>0</v>
      </c>
      <c r="E64" s="85"/>
      <c r="F64" s="85"/>
    </row>
    <row r="65" spans="1:6" s="66" customFormat="1" ht="13.5">
      <c r="A65" s="48" t="s">
        <v>102</v>
      </c>
      <c r="B65" s="85">
        <v>0</v>
      </c>
      <c r="C65" s="85">
        <v>0</v>
      </c>
      <c r="D65" s="49">
        <f t="shared" si="2"/>
        <v>0</v>
      </c>
      <c r="E65" s="85"/>
      <c r="F65" s="85"/>
    </row>
    <row r="66" spans="1:6" s="66" customFormat="1" ht="27">
      <c r="A66" s="48" t="s">
        <v>100</v>
      </c>
      <c r="B66" s="85">
        <v>0</v>
      </c>
      <c r="C66" s="85">
        <v>0</v>
      </c>
      <c r="D66" s="49">
        <f t="shared" si="2"/>
        <v>0</v>
      </c>
      <c r="E66" s="85"/>
      <c r="F66" s="85"/>
    </row>
    <row r="67" spans="1:6" ht="13.5">
      <c r="A67" s="51" t="s">
        <v>254</v>
      </c>
      <c r="B67" s="83">
        <v>0</v>
      </c>
      <c r="C67" s="85">
        <v>0</v>
      </c>
      <c r="D67" s="49">
        <f t="shared" si="2"/>
        <v>0</v>
      </c>
      <c r="E67" s="85"/>
      <c r="F67" s="85"/>
    </row>
    <row r="68" spans="1:6" ht="13.5">
      <c r="A68" s="51" t="s">
        <v>68</v>
      </c>
      <c r="B68" s="46"/>
      <c r="C68" s="85">
        <v>0</v>
      </c>
      <c r="D68" s="49">
        <f t="shared" si="2"/>
        <v>0</v>
      </c>
      <c r="E68" s="46"/>
      <c r="F68" s="46"/>
    </row>
    <row r="69" spans="1:6" ht="13.5">
      <c r="A69" s="51" t="s">
        <v>239</v>
      </c>
      <c r="B69" s="46"/>
      <c r="C69" s="85">
        <v>0</v>
      </c>
      <c r="D69" s="49">
        <f t="shared" si="2"/>
        <v>0</v>
      </c>
      <c r="E69" s="46"/>
      <c r="F69" s="46"/>
    </row>
    <row r="70" spans="1:6" ht="13.5">
      <c r="A70" s="51"/>
      <c r="B70" s="83">
        <v>0</v>
      </c>
      <c r="C70" s="85">
        <v>0</v>
      </c>
      <c r="D70" s="49">
        <f t="shared" si="2"/>
        <v>0</v>
      </c>
      <c r="E70" s="83"/>
      <c r="F70" s="83"/>
    </row>
    <row r="71" spans="1:6" ht="13.5">
      <c r="A71" s="53" t="s">
        <v>107</v>
      </c>
      <c r="B71" s="54">
        <f>SUM(B64:B70)</f>
        <v>0</v>
      </c>
      <c r="C71" s="54">
        <f>SUM(C64:C70)</f>
        <v>0</v>
      </c>
      <c r="D71" s="54">
        <f>SUM(D64:D70)</f>
        <v>0</v>
      </c>
      <c r="E71" s="54">
        <f>SUM(E64:E70)</f>
        <v>0</v>
      </c>
      <c r="F71" s="54">
        <f>SUM(F64:F70)</f>
        <v>0</v>
      </c>
    </row>
    <row r="72" spans="1:6" ht="6" customHeight="1">
      <c r="A72" s="67"/>
      <c r="B72" s="57"/>
      <c r="C72" s="57"/>
      <c r="D72" s="57"/>
      <c r="E72" s="57"/>
      <c r="F72" s="57"/>
    </row>
    <row r="73" spans="1:6" ht="13.5">
      <c r="A73" s="152" t="s">
        <v>7</v>
      </c>
      <c r="B73" s="153" t="s">
        <v>80</v>
      </c>
      <c r="C73" s="153"/>
      <c r="D73" s="153"/>
      <c r="E73" s="40" t="str">
        <f>A3</f>
        <v>2019.</v>
      </c>
      <c r="F73" s="40" t="str">
        <f>A3</f>
        <v>2019.</v>
      </c>
    </row>
    <row r="74" spans="1:6" s="62" customFormat="1" ht="33.75">
      <c r="A74" s="152"/>
      <c r="B74" s="43" t="s">
        <v>46</v>
      </c>
      <c r="C74" s="43" t="s">
        <v>4</v>
      </c>
      <c r="D74" s="43" t="s">
        <v>39</v>
      </c>
      <c r="E74" s="40" t="s">
        <v>72</v>
      </c>
      <c r="F74" s="40" t="s">
        <v>73</v>
      </c>
    </row>
    <row r="75" spans="1:6" s="55" customFormat="1" ht="13.5">
      <c r="A75" s="51" t="s">
        <v>112</v>
      </c>
      <c r="B75" s="83"/>
      <c r="C75" s="68"/>
      <c r="D75" s="49">
        <f>B75-C75</f>
        <v>0</v>
      </c>
      <c r="E75" s="68"/>
      <c r="F75" s="68"/>
    </row>
    <row r="76" spans="1:6" s="55" customFormat="1" ht="13.5">
      <c r="A76" s="51" t="s">
        <v>243</v>
      </c>
      <c r="B76" s="83"/>
      <c r="C76" s="140"/>
      <c r="D76" s="143">
        <f>B76+B77+B78-C76</f>
        <v>0</v>
      </c>
      <c r="E76" s="68"/>
      <c r="F76" s="68"/>
    </row>
    <row r="77" spans="1:6" s="55" customFormat="1" ht="13.5">
      <c r="A77" s="51" t="s">
        <v>238</v>
      </c>
      <c r="B77" s="83"/>
      <c r="C77" s="141"/>
      <c r="D77" s="144"/>
      <c r="E77" s="68"/>
      <c r="F77" s="68"/>
    </row>
    <row r="78" spans="1:6" s="55" customFormat="1" ht="13.5">
      <c r="A78" s="59" t="s">
        <v>62</v>
      </c>
      <c r="B78" s="83"/>
      <c r="C78" s="142"/>
      <c r="D78" s="145"/>
      <c r="E78" s="68"/>
      <c r="F78" s="68"/>
    </row>
    <row r="79" spans="1:6" s="55" customFormat="1" ht="15.75" customHeight="1">
      <c r="A79" s="42" t="s">
        <v>108</v>
      </c>
      <c r="B79" s="54">
        <f>SUM(B75:B78)</f>
        <v>0</v>
      </c>
      <c r="C79" s="54">
        <f>SUM(C75:C78)</f>
        <v>0</v>
      </c>
      <c r="D79" s="54">
        <f>SUM(D75:D78)</f>
        <v>0</v>
      </c>
      <c r="E79" s="68"/>
      <c r="F79" s="68"/>
    </row>
    <row r="80" spans="2:5" s="55" customFormat="1" ht="8.25" customHeight="1" thickBot="1">
      <c r="B80" s="57"/>
      <c r="C80" s="57"/>
      <c r="D80" s="57"/>
      <c r="E80" s="57"/>
    </row>
    <row r="81" spans="1:6" ht="14.25" thickBot="1">
      <c r="A81" s="69" t="s">
        <v>47</v>
      </c>
      <c r="B81" s="70">
        <f>B52+B60+B71+B79</f>
        <v>0</v>
      </c>
      <c r="C81" s="70">
        <f>C52+C60+C71+C79</f>
        <v>0</v>
      </c>
      <c r="D81" s="70">
        <f>D52+D60+D71+D79</f>
        <v>0</v>
      </c>
      <c r="E81" s="70">
        <f>E52+E60+E71+E79</f>
        <v>0</v>
      </c>
      <c r="F81" s="70">
        <f>F52+F60+F71+F79</f>
        <v>0</v>
      </c>
    </row>
    <row r="82" spans="1:5" ht="13.5">
      <c r="A82" s="55"/>
      <c r="B82" s="57"/>
      <c r="C82" s="57"/>
      <c r="D82" s="57"/>
      <c r="E82" s="57"/>
    </row>
    <row r="83" spans="1:5" ht="13.5">
      <c r="A83" s="158" t="s">
        <v>54</v>
      </c>
      <c r="B83" s="71" t="str">
        <f>A2</f>
        <v>2018.</v>
      </c>
      <c r="C83" s="71" t="str">
        <f>A2</f>
        <v>2018.</v>
      </c>
      <c r="D83" s="155" t="s">
        <v>5</v>
      </c>
      <c r="E83" s="57"/>
    </row>
    <row r="84" spans="1:5" s="75" customFormat="1" ht="13.5">
      <c r="A84" s="159"/>
      <c r="B84" s="72" t="s">
        <v>74</v>
      </c>
      <c r="C84" s="73" t="s">
        <v>75</v>
      </c>
      <c r="D84" s="156"/>
      <c r="E84" s="74"/>
    </row>
    <row r="85" spans="1:5" s="75" customFormat="1" ht="13.5">
      <c r="A85" s="59" t="s">
        <v>109</v>
      </c>
      <c r="B85" s="118"/>
      <c r="C85" s="86"/>
      <c r="D85" s="76">
        <f>C85-B85</f>
        <v>0</v>
      </c>
      <c r="E85" s="74"/>
    </row>
    <row r="86" spans="1:5" s="75" customFormat="1" ht="13.5">
      <c r="A86" s="59" t="s">
        <v>240</v>
      </c>
      <c r="B86" s="118"/>
      <c r="C86" s="86"/>
      <c r="D86" s="76">
        <f>C86-B86</f>
        <v>0</v>
      </c>
      <c r="E86" s="74"/>
    </row>
    <row r="87" spans="1:5" s="75" customFormat="1" ht="13.5">
      <c r="A87" s="59" t="s">
        <v>1</v>
      </c>
      <c r="B87" s="118"/>
      <c r="C87" s="86"/>
      <c r="D87" s="76">
        <f>C87-B87</f>
        <v>0</v>
      </c>
      <c r="E87" s="74"/>
    </row>
    <row r="88" spans="1:5" s="75" customFormat="1" ht="13.5">
      <c r="A88" s="77" t="s">
        <v>138</v>
      </c>
      <c r="B88" s="120">
        <f>SUM(B85:B87)</f>
        <v>0</v>
      </c>
      <c r="C88" s="120">
        <f>SUM(C85:C87)</f>
        <v>0</v>
      </c>
      <c r="D88" s="120">
        <f>SUM(D85:D87)</f>
        <v>0</v>
      </c>
      <c r="E88" s="74"/>
    </row>
    <row r="89" s="75" customFormat="1" ht="13.5"/>
    <row r="90" spans="1:4" s="75" customFormat="1" ht="13.5">
      <c r="A90" s="154" t="s">
        <v>49</v>
      </c>
      <c r="B90" s="71" t="str">
        <f>A2</f>
        <v>2018.</v>
      </c>
      <c r="C90" s="71" t="str">
        <f>A2</f>
        <v>2018.</v>
      </c>
      <c r="D90" s="155" t="s">
        <v>5</v>
      </c>
    </row>
    <row r="91" spans="1:5" s="75" customFormat="1" ht="13.5">
      <c r="A91" s="154"/>
      <c r="B91" s="72" t="s">
        <v>74</v>
      </c>
      <c r="C91" s="73" t="s">
        <v>75</v>
      </c>
      <c r="D91" s="156"/>
      <c r="E91" s="74"/>
    </row>
    <row r="92" spans="1:5" s="75" customFormat="1" ht="13.5">
      <c r="A92" s="59" t="s">
        <v>35</v>
      </c>
      <c r="B92" s="122"/>
      <c r="C92" s="87"/>
      <c r="D92" s="76">
        <f aca="true" t="shared" si="3" ref="D92:D97">C92-B92</f>
        <v>0</v>
      </c>
      <c r="E92" s="74"/>
    </row>
    <row r="93" spans="1:5" s="75" customFormat="1" ht="13.5">
      <c r="A93" s="59" t="s">
        <v>6</v>
      </c>
      <c r="B93" s="122"/>
      <c r="C93" s="87"/>
      <c r="D93" s="76">
        <f t="shared" si="3"/>
        <v>0</v>
      </c>
      <c r="E93" s="74"/>
    </row>
    <row r="94" spans="1:5" s="75" customFormat="1" ht="13.5">
      <c r="A94" s="59" t="s">
        <v>110</v>
      </c>
      <c r="B94" s="122"/>
      <c r="C94" s="87"/>
      <c r="D94" s="76">
        <f t="shared" si="3"/>
        <v>0</v>
      </c>
      <c r="E94" s="74"/>
    </row>
    <row r="95" spans="1:4" s="75" customFormat="1" ht="13.5">
      <c r="A95" s="59" t="s">
        <v>59</v>
      </c>
      <c r="B95" s="122"/>
      <c r="C95" s="87"/>
      <c r="D95" s="76">
        <f t="shared" si="3"/>
        <v>0</v>
      </c>
    </row>
    <row r="96" spans="1:4" s="75" customFormat="1" ht="13.5">
      <c r="A96" s="59" t="s">
        <v>113</v>
      </c>
      <c r="B96" s="122"/>
      <c r="C96" s="87"/>
      <c r="D96" s="76">
        <f t="shared" si="3"/>
        <v>0</v>
      </c>
    </row>
    <row r="97" spans="1:4" s="75" customFormat="1" ht="13.5">
      <c r="A97" s="59" t="s">
        <v>111</v>
      </c>
      <c r="B97" s="131"/>
      <c r="C97" s="87"/>
      <c r="D97" s="76">
        <f t="shared" si="3"/>
        <v>0</v>
      </c>
    </row>
    <row r="98" spans="1:4" s="75" customFormat="1" ht="13.5">
      <c r="A98" s="77" t="s">
        <v>137</v>
      </c>
      <c r="B98" s="121">
        <f>SUM(B92:B97)</f>
        <v>0</v>
      </c>
      <c r="C98" s="120">
        <f>SUM(C92:C97)</f>
        <v>0</v>
      </c>
      <c r="D98" s="120">
        <f>SUM(D92:D97)</f>
        <v>0</v>
      </c>
    </row>
    <row r="99" spans="1:4" s="47" customFormat="1" ht="15">
      <c r="A99" s="65" t="s">
        <v>48</v>
      </c>
      <c r="B99" s="132">
        <f>B88+B98</f>
        <v>0</v>
      </c>
      <c r="C99" s="119">
        <f>C88+C98</f>
        <v>0</v>
      </c>
      <c r="D99" s="119">
        <f>D88+D98</f>
        <v>0</v>
      </c>
    </row>
    <row r="100" spans="1:4" ht="13.5">
      <c r="A100" s="67"/>
      <c r="B100" s="57"/>
      <c r="C100" s="50"/>
      <c r="D100" s="50"/>
    </row>
    <row r="101" spans="1:4" s="75" customFormat="1" ht="13.5">
      <c r="A101" s="154" t="s">
        <v>76</v>
      </c>
      <c r="B101" s="133" t="str">
        <f>A2</f>
        <v>2018.</v>
      </c>
      <c r="C101" s="135" t="str">
        <f>A2</f>
        <v>2018.</v>
      </c>
      <c r="D101" s="154" t="s">
        <v>5</v>
      </c>
    </row>
    <row r="102" spans="1:5" s="75" customFormat="1" ht="13.5">
      <c r="A102" s="154"/>
      <c r="B102" s="134" t="s">
        <v>74</v>
      </c>
      <c r="C102" s="136" t="s">
        <v>75</v>
      </c>
      <c r="D102" s="154"/>
      <c r="E102" s="74"/>
    </row>
    <row r="103" spans="1:5" s="80" customFormat="1" ht="12.75">
      <c r="A103" s="78" t="s">
        <v>63</v>
      </c>
      <c r="B103" s="125"/>
      <c r="C103" s="123"/>
      <c r="D103" s="124">
        <f>C103-B103</f>
        <v>0</v>
      </c>
      <c r="E103" s="79"/>
    </row>
    <row r="104" spans="1:5" s="80" customFormat="1" ht="12.75">
      <c r="A104" s="78" t="s">
        <v>245</v>
      </c>
      <c r="B104" s="125"/>
      <c r="C104" s="123"/>
      <c r="D104" s="124">
        <f>C104-B104</f>
        <v>0</v>
      </c>
      <c r="E104" s="79"/>
    </row>
    <row r="106" spans="1:2" s="75" customFormat="1" ht="13.5">
      <c r="A106" s="53" t="s">
        <v>103</v>
      </c>
      <c r="B106" s="88"/>
    </row>
    <row r="108" spans="1:2" s="75" customFormat="1" ht="13.5">
      <c r="A108" s="81" t="s">
        <v>56</v>
      </c>
      <c r="B108" s="76">
        <f>B99+C30-C81-C99</f>
        <v>0</v>
      </c>
    </row>
  </sheetData>
  <sheetProtection/>
  <mergeCells count="37">
    <mergeCell ref="B2:F2"/>
    <mergeCell ref="A83:A84"/>
    <mergeCell ref="D83:D84"/>
    <mergeCell ref="B3:F3"/>
    <mergeCell ref="A73:A74"/>
    <mergeCell ref="B73:D73"/>
    <mergeCell ref="B44:B46"/>
    <mergeCell ref="D44:D46"/>
    <mergeCell ref="A62:A63"/>
    <mergeCell ref="B62:D62"/>
    <mergeCell ref="A32:A33"/>
    <mergeCell ref="B32:D32"/>
    <mergeCell ref="A101:A102"/>
    <mergeCell ref="D101:D102"/>
    <mergeCell ref="D90:D91"/>
    <mergeCell ref="A90:A91"/>
    <mergeCell ref="A54:A55"/>
    <mergeCell ref="B54:D54"/>
    <mergeCell ref="B48:B51"/>
    <mergeCell ref="D48:D51"/>
    <mergeCell ref="E44:E46"/>
    <mergeCell ref="F44:F46"/>
    <mergeCell ref="B13:D13"/>
    <mergeCell ref="B41:B42"/>
    <mergeCell ref="D41:D42"/>
    <mergeCell ref="B5:D5"/>
    <mergeCell ref="D7:D9"/>
    <mergeCell ref="C76:C78"/>
    <mergeCell ref="D76:D78"/>
    <mergeCell ref="A1:F1"/>
    <mergeCell ref="B57:B59"/>
    <mergeCell ref="D57:D59"/>
    <mergeCell ref="E57:E59"/>
    <mergeCell ref="F57:F59"/>
    <mergeCell ref="F48:F51"/>
    <mergeCell ref="C7:C9"/>
    <mergeCell ref="E48:E51"/>
  </mergeCells>
  <conditionalFormatting sqref="C28">
    <cfRule type="cellIs" priority="1" dxfId="1" operator="greaterThan" stopIfTrue="1">
      <formula>0.05</formula>
    </cfRule>
  </conditionalFormatting>
  <printOptions horizontalCentered="1"/>
  <pageMargins left="0.15748031496062992" right="0.2755905511811024" top="0.17" bottom="0.78" header="0.11811023622047245" footer="0.22"/>
  <pageSetup horizontalDpi="180" verticalDpi="180" orientation="portrait" paperSize="9" scale="87" r:id="rId1"/>
  <headerFooter alignWithMargins="0">
    <oddFooter>&amp;L&amp;12BLOCK 2000 Ing. Kez. Iroda
6722 Szeged, Török u. 3. sz.
Tel: 06-30-9635-614&amp;C&amp;12........................................................
aláírás</oddFooter>
  </headerFooter>
  <rowBreaks count="1" manualBreakCount="1">
    <brk id="53" max="255" man="1"/>
  </rowBreaks>
</worksheet>
</file>

<file path=xl/worksheets/sheet2.xml><?xml version="1.0" encoding="utf-8"?>
<worksheet xmlns="http://schemas.openxmlformats.org/spreadsheetml/2006/main" xmlns:r="http://schemas.openxmlformats.org/officeDocument/2006/relationships">
  <dimension ref="A1:D23"/>
  <sheetViews>
    <sheetView zoomScalePageLayoutView="0" workbookViewId="0" topLeftCell="A1">
      <selection activeCell="A1" sqref="A1:D1"/>
    </sheetView>
  </sheetViews>
  <sheetFormatPr defaultColWidth="9.125" defaultRowHeight="19.5" customHeight="1"/>
  <cols>
    <col min="1" max="1" width="26.375" style="89" customWidth="1"/>
    <col min="2" max="2" width="18.375" style="89" customWidth="1"/>
    <col min="3" max="3" width="16.50390625" style="89" customWidth="1"/>
    <col min="4" max="4" width="20.625" style="89" customWidth="1"/>
    <col min="5" max="16384" width="9.125" style="89" customWidth="1"/>
  </cols>
  <sheetData>
    <row r="1" spans="1:4" ht="36" customHeight="1">
      <c r="A1" s="162" t="str">
        <f>főlap!A1:E1</f>
        <v>XY sz. társasház </v>
      </c>
      <c r="B1" s="162"/>
      <c r="C1" s="162"/>
      <c r="D1" s="162"/>
    </row>
    <row r="2" spans="1:4" s="91" customFormat="1" ht="19.5" customHeight="1">
      <c r="A2" s="90" t="str">
        <f>főlap!A2</f>
        <v>2018.</v>
      </c>
      <c r="B2" s="163" t="s">
        <v>116</v>
      </c>
      <c r="C2" s="163"/>
      <c r="D2" s="163"/>
    </row>
    <row r="3" spans="1:4" s="91" customFormat="1" ht="14.25" customHeight="1">
      <c r="A3" s="92"/>
      <c r="B3" s="93"/>
      <c r="C3" s="93"/>
      <c r="D3" s="93"/>
    </row>
    <row r="4" spans="1:4" s="95" customFormat="1" ht="27.75" customHeight="1">
      <c r="A4" s="94" t="s">
        <v>117</v>
      </c>
      <c r="B4" s="94" t="s">
        <v>132</v>
      </c>
      <c r="C4" s="94" t="s">
        <v>133</v>
      </c>
      <c r="D4" s="94" t="s">
        <v>134</v>
      </c>
    </row>
    <row r="5" spans="1:4" ht="19.5" customHeight="1">
      <c r="A5" s="97"/>
      <c r="B5" s="97"/>
      <c r="C5" s="97"/>
      <c r="D5" s="98"/>
    </row>
    <row r="6" spans="1:4" ht="19.5" customHeight="1">
      <c r="A6" s="97"/>
      <c r="B6" s="97"/>
      <c r="C6" s="97"/>
      <c r="D6" s="98"/>
    </row>
    <row r="7" spans="1:4" ht="19.5" customHeight="1">
      <c r="A7" s="97"/>
      <c r="B7" s="97"/>
      <c r="C7" s="97"/>
      <c r="D7" s="98"/>
    </row>
    <row r="8" spans="1:4" ht="19.5" customHeight="1">
      <c r="A8" s="97"/>
      <c r="B8" s="97"/>
      <c r="C8" s="97"/>
      <c r="D8" s="98"/>
    </row>
    <row r="9" spans="1:4" ht="19.5" customHeight="1">
      <c r="A9" s="97"/>
      <c r="B9" s="97"/>
      <c r="C9" s="97"/>
      <c r="D9" s="98"/>
    </row>
    <row r="10" spans="1:4" ht="19.5" customHeight="1">
      <c r="A10" s="97"/>
      <c r="B10" s="97"/>
      <c r="C10" s="97"/>
      <c r="D10" s="98"/>
    </row>
    <row r="11" spans="1:4" ht="19.5" customHeight="1">
      <c r="A11" s="97"/>
      <c r="B11" s="97"/>
      <c r="C11" s="97"/>
      <c r="D11" s="98"/>
    </row>
    <row r="12" spans="1:4" ht="19.5" customHeight="1">
      <c r="A12" s="97"/>
      <c r="B12" s="97"/>
      <c r="C12" s="97"/>
      <c r="D12" s="98"/>
    </row>
    <row r="13" spans="1:4" ht="19.5" customHeight="1">
      <c r="A13" s="97"/>
      <c r="B13" s="97"/>
      <c r="C13" s="97"/>
      <c r="D13" s="98"/>
    </row>
    <row r="14" spans="1:4" ht="19.5" customHeight="1">
      <c r="A14" s="97"/>
      <c r="B14" s="97"/>
      <c r="C14" s="97"/>
      <c r="D14" s="98"/>
    </row>
    <row r="15" spans="1:4" ht="19.5" customHeight="1">
      <c r="A15" s="97"/>
      <c r="B15" s="97"/>
      <c r="C15" s="97"/>
      <c r="D15" s="98"/>
    </row>
    <row r="16" spans="1:4" ht="19.5" customHeight="1">
      <c r="A16" s="97"/>
      <c r="B16" s="97"/>
      <c r="C16" s="97"/>
      <c r="D16" s="98"/>
    </row>
    <row r="17" spans="1:4" ht="19.5" customHeight="1">
      <c r="A17" s="97"/>
      <c r="B17" s="97"/>
      <c r="C17" s="97"/>
      <c r="D17" s="98"/>
    </row>
    <row r="18" spans="1:4" ht="19.5" customHeight="1">
      <c r="A18" s="97"/>
      <c r="B18" s="97"/>
      <c r="C18" s="97"/>
      <c r="D18" s="98"/>
    </row>
    <row r="19" spans="1:4" ht="19.5" customHeight="1">
      <c r="A19" s="97"/>
      <c r="B19" s="97"/>
      <c r="C19" s="97"/>
      <c r="D19" s="98"/>
    </row>
    <row r="20" spans="1:4" ht="19.5" customHeight="1">
      <c r="A20" s="97"/>
      <c r="B20" s="97"/>
      <c r="C20" s="97"/>
      <c r="D20" s="98"/>
    </row>
    <row r="21" spans="1:4" ht="19.5" customHeight="1">
      <c r="A21" s="97"/>
      <c r="B21" s="97"/>
      <c r="C21" s="97"/>
      <c r="D21" s="98"/>
    </row>
    <row r="22" spans="1:4" ht="19.5" customHeight="1">
      <c r="A22" s="97"/>
      <c r="B22" s="97"/>
      <c r="C22" s="97"/>
      <c r="D22" s="98"/>
    </row>
    <row r="23" spans="1:4" ht="19.5" customHeight="1">
      <c r="A23" s="161" t="s">
        <v>118</v>
      </c>
      <c r="B23" s="161"/>
      <c r="C23" s="161"/>
      <c r="D23" s="96">
        <f>SUM(D5:D22)</f>
        <v>0</v>
      </c>
    </row>
  </sheetData>
  <sheetProtection password="CC63" sheet="1"/>
  <mergeCells count="3">
    <mergeCell ref="A23:C23"/>
    <mergeCell ref="A1:D1"/>
    <mergeCell ref="B2:D2"/>
  </mergeCells>
  <printOptions horizontalCentered="1"/>
  <pageMargins left="0.4724409448818898" right="0.3937007874015748" top="0.36" bottom="0.96" header="0.15748031496062992" footer="0.1968503937007874"/>
  <pageSetup horizontalDpi="600" verticalDpi="600" orientation="portrait" paperSize="9" r:id="rId1"/>
  <headerFooter alignWithMargins="0">
    <oddFooter>&amp;LBLOCK 2000 Ing. Kez. Iroda
6722 Szeged, Török u. 3. sz.
Tel: 06-30-9635-614&amp;C............................................................
aláírás</oddFooter>
  </headerFooter>
</worksheet>
</file>

<file path=xl/worksheets/sheet3.xml><?xml version="1.0" encoding="utf-8"?>
<worksheet xmlns="http://schemas.openxmlformats.org/spreadsheetml/2006/main" xmlns:r="http://schemas.openxmlformats.org/officeDocument/2006/relationships">
  <dimension ref="A1:D31"/>
  <sheetViews>
    <sheetView zoomScale="125" zoomScaleNormal="125" zoomScalePageLayoutView="0" workbookViewId="0" topLeftCell="A16">
      <selection activeCell="C32" sqref="C32"/>
    </sheetView>
  </sheetViews>
  <sheetFormatPr defaultColWidth="9.125" defaultRowHeight="12.75"/>
  <cols>
    <col min="1" max="1" width="36.50390625" style="99" customWidth="1"/>
    <col min="2" max="2" width="12.375" style="99" customWidth="1"/>
    <col min="3" max="3" width="14.625" style="99" customWidth="1"/>
    <col min="4" max="4" width="28.125" style="99" customWidth="1"/>
    <col min="5" max="16384" width="9.125" style="99" customWidth="1"/>
  </cols>
  <sheetData>
    <row r="1" spans="1:4" ht="17.25">
      <c r="A1" s="164" t="str">
        <f>főlap!A1</f>
        <v>XY sz. társasház </v>
      </c>
      <c r="B1" s="164"/>
      <c r="C1" s="164"/>
      <c r="D1" s="164"/>
    </row>
    <row r="2" spans="1:4" ht="15">
      <c r="A2" s="165" t="s">
        <v>139</v>
      </c>
      <c r="B2" s="165"/>
      <c r="C2" s="165"/>
      <c r="D2" s="165"/>
    </row>
    <row r="3" ht="12" customHeight="1"/>
    <row r="4" spans="1:4" ht="15.75">
      <c r="A4" s="172" t="s">
        <v>136</v>
      </c>
      <c r="B4" s="172"/>
      <c r="C4" s="172"/>
      <c r="D4" s="172"/>
    </row>
    <row r="5" spans="1:4" s="100" customFormat="1" ht="70.5" customHeight="1">
      <c r="A5" s="173" t="s">
        <v>246</v>
      </c>
      <c r="B5" s="173"/>
      <c r="C5" s="173"/>
      <c r="D5" s="173"/>
    </row>
    <row r="6" spans="1:4" s="100" customFormat="1" ht="37.5" customHeight="1">
      <c r="A6" s="170" t="s">
        <v>247</v>
      </c>
      <c r="B6" s="170"/>
      <c r="C6" s="170"/>
      <c r="D6" s="170"/>
    </row>
    <row r="7" spans="1:4" s="100" customFormat="1" ht="63.75" customHeight="1">
      <c r="A7" s="175" t="s">
        <v>250</v>
      </c>
      <c r="B7" s="175"/>
      <c r="C7" s="175"/>
      <c r="D7" s="175"/>
    </row>
    <row r="8" spans="1:4" s="100" customFormat="1" ht="34.5" customHeight="1">
      <c r="A8" s="174" t="s">
        <v>248</v>
      </c>
      <c r="B8" s="174"/>
      <c r="C8" s="174"/>
      <c r="D8" s="174"/>
    </row>
    <row r="9" spans="1:4" s="100" customFormat="1" ht="39" customHeight="1">
      <c r="A9" s="173" t="s">
        <v>249</v>
      </c>
      <c r="B9" s="173"/>
      <c r="C9" s="173"/>
      <c r="D9" s="173"/>
    </row>
    <row r="10" spans="1:4" s="100" customFormat="1" ht="0.75" customHeight="1" hidden="1">
      <c r="A10" s="126"/>
      <c r="B10" s="126"/>
      <c r="C10" s="126"/>
      <c r="D10" s="126"/>
    </row>
    <row r="11" spans="1:4" s="100" customFormat="1" ht="8.25" customHeight="1">
      <c r="A11" s="126"/>
      <c r="B11" s="126"/>
      <c r="C11" s="126"/>
      <c r="D11" s="126"/>
    </row>
    <row r="12" spans="1:4" s="100" customFormat="1" ht="12" customHeight="1">
      <c r="A12" s="126"/>
      <c r="B12" s="126"/>
      <c r="C12" s="126"/>
      <c r="D12" s="126"/>
    </row>
    <row r="13" spans="1:4" s="128" customFormat="1" ht="14.25">
      <c r="A13" s="176" t="s">
        <v>257</v>
      </c>
      <c r="B13" s="176"/>
      <c r="C13" s="176"/>
      <c r="D13" s="176"/>
    </row>
    <row r="14" spans="1:4" s="128" customFormat="1" ht="41.25">
      <c r="A14" s="177" t="s">
        <v>236</v>
      </c>
      <c r="B14" s="177"/>
      <c r="C14" s="129" t="s">
        <v>237</v>
      </c>
      <c r="D14" s="129" t="s">
        <v>253</v>
      </c>
    </row>
    <row r="15" spans="1:4" s="128" customFormat="1" ht="13.5">
      <c r="A15" s="171"/>
      <c r="B15" s="171"/>
      <c r="C15" s="130">
        <v>0</v>
      </c>
      <c r="D15" s="127"/>
    </row>
    <row r="16" spans="1:4" s="128" customFormat="1" ht="13.5">
      <c r="A16" s="166"/>
      <c r="B16" s="167"/>
      <c r="C16" s="130">
        <v>0</v>
      </c>
      <c r="D16" s="127"/>
    </row>
    <row r="17" spans="1:4" s="128" customFormat="1" ht="13.5">
      <c r="A17" s="166"/>
      <c r="B17" s="167"/>
      <c r="C17" s="130">
        <v>0</v>
      </c>
      <c r="D17" s="127"/>
    </row>
    <row r="18" spans="1:4" s="128" customFormat="1" ht="13.5">
      <c r="A18" s="166"/>
      <c r="B18" s="167"/>
      <c r="C18" s="130">
        <v>0</v>
      </c>
      <c r="D18" s="127"/>
    </row>
    <row r="19" spans="1:4" s="128" customFormat="1" ht="13.5">
      <c r="A19" s="166"/>
      <c r="B19" s="167"/>
      <c r="C19" s="130">
        <v>0</v>
      </c>
      <c r="D19" s="127"/>
    </row>
    <row r="20" spans="1:4" s="128" customFormat="1" ht="13.5">
      <c r="A20" s="166"/>
      <c r="B20" s="167"/>
      <c r="C20" s="130">
        <v>0</v>
      </c>
      <c r="D20" s="127"/>
    </row>
    <row r="21" spans="1:4" s="128" customFormat="1" ht="13.5">
      <c r="A21" s="166"/>
      <c r="B21" s="167"/>
      <c r="C21" s="130">
        <v>0</v>
      </c>
      <c r="D21" s="127"/>
    </row>
    <row r="22" spans="1:4" s="128" customFormat="1" ht="13.5">
      <c r="A22" s="166"/>
      <c r="B22" s="167"/>
      <c r="C22" s="130">
        <v>0</v>
      </c>
      <c r="D22" s="127"/>
    </row>
    <row r="23" spans="1:4" s="128" customFormat="1" ht="13.5">
      <c r="A23" s="166"/>
      <c r="B23" s="167"/>
      <c r="C23" s="130">
        <v>0</v>
      </c>
      <c r="D23" s="127"/>
    </row>
    <row r="24" spans="1:4" s="128" customFormat="1" ht="13.5">
      <c r="A24" s="171"/>
      <c r="B24" s="171"/>
      <c r="C24" s="130">
        <v>0</v>
      </c>
      <c r="D24" s="127"/>
    </row>
    <row r="25" spans="1:4" s="128" customFormat="1" ht="13.5">
      <c r="A25" s="171"/>
      <c r="B25" s="171"/>
      <c r="C25" s="130">
        <v>0</v>
      </c>
      <c r="D25" s="127"/>
    </row>
    <row r="26" spans="1:4" s="128" customFormat="1" ht="13.5">
      <c r="A26" s="178" t="s">
        <v>40</v>
      </c>
      <c r="B26" s="178"/>
      <c r="C26" s="130">
        <f>SUM(C15:C25)</f>
        <v>0</v>
      </c>
      <c r="D26" s="127"/>
    </row>
    <row r="27" spans="1:3" s="128" customFormat="1" ht="29.25" customHeight="1">
      <c r="A27" s="137"/>
      <c r="B27" s="137"/>
      <c r="C27" s="138"/>
    </row>
    <row r="28" spans="1:4" ht="15">
      <c r="A28" s="170"/>
      <c r="B28" s="170"/>
      <c r="C28" s="170"/>
      <c r="D28" s="170"/>
    </row>
    <row r="29" spans="1:4" ht="32.25" customHeight="1">
      <c r="A29" s="168" t="s">
        <v>261</v>
      </c>
      <c r="B29" s="168"/>
      <c r="C29" s="168"/>
      <c r="D29" s="168"/>
    </row>
    <row r="30" spans="1:4" ht="17.25">
      <c r="A30" s="169" t="s">
        <v>262</v>
      </c>
      <c r="B30" s="169"/>
      <c r="C30" s="169"/>
      <c r="D30" s="169"/>
    </row>
    <row r="31" spans="1:4" ht="17.25">
      <c r="A31" s="169" t="s">
        <v>263</v>
      </c>
      <c r="B31" s="169"/>
      <c r="C31" s="169"/>
      <c r="D31" s="169"/>
    </row>
  </sheetData>
  <sheetProtection/>
  <mergeCells count="26">
    <mergeCell ref="A18:B18"/>
    <mergeCell ref="A14:B14"/>
    <mergeCell ref="A25:B25"/>
    <mergeCell ref="A26:B26"/>
    <mergeCell ref="A15:B15"/>
    <mergeCell ref="A20:B20"/>
    <mergeCell ref="A21:B21"/>
    <mergeCell ref="A22:B22"/>
    <mergeCell ref="A23:B23"/>
    <mergeCell ref="A16:B16"/>
    <mergeCell ref="A1:D1"/>
    <mergeCell ref="A2:D2"/>
    <mergeCell ref="A4:D4"/>
    <mergeCell ref="A5:D5"/>
    <mergeCell ref="A17:B17"/>
    <mergeCell ref="A6:D6"/>
    <mergeCell ref="A8:D8"/>
    <mergeCell ref="A7:D7"/>
    <mergeCell ref="A13:D13"/>
    <mergeCell ref="A9:D9"/>
    <mergeCell ref="A19:B19"/>
    <mergeCell ref="A29:D29"/>
    <mergeCell ref="A30:D30"/>
    <mergeCell ref="A31:D31"/>
    <mergeCell ref="A28:D28"/>
    <mergeCell ref="A24:B24"/>
  </mergeCells>
  <printOptions horizontalCentered="1"/>
  <pageMargins left="0.5118110236220472" right="0.3937007874015748" top="0.43" bottom="0.95" header="0.1968503937007874" footer="0.37"/>
  <pageSetup horizontalDpi="600" verticalDpi="600" orientation="portrait" paperSize="9" r:id="rId1"/>
  <headerFooter alignWithMargins="0">
    <oddFooter>&amp;LBLOCK 2000 Ing. Kez. Iroda
6722 Szeged, Török u. 3. sz.
06-30-9635614&amp;C...........................................................
aláírás</oddFooter>
  </headerFooter>
</worksheet>
</file>

<file path=xl/worksheets/sheet4.xml><?xml version="1.0" encoding="utf-8"?>
<worksheet xmlns="http://schemas.openxmlformats.org/spreadsheetml/2006/main" xmlns:r="http://schemas.openxmlformats.org/officeDocument/2006/relationships">
  <sheetPr>
    <tabColor indexed="45"/>
  </sheetPr>
  <dimension ref="A2:J20"/>
  <sheetViews>
    <sheetView zoomScalePageLayoutView="0" workbookViewId="0" topLeftCell="B1">
      <selection activeCell="E25" sqref="E25"/>
    </sheetView>
  </sheetViews>
  <sheetFormatPr defaultColWidth="9.125" defaultRowHeight="12.75"/>
  <cols>
    <col min="1" max="1" width="5.625" style="112" customWidth="1"/>
    <col min="2" max="2" width="15.125" style="112" customWidth="1"/>
    <col min="3" max="3" width="21.375" style="112" customWidth="1"/>
    <col min="4" max="4" width="22.50390625" style="112" customWidth="1"/>
    <col min="5" max="6" width="13.375" style="112" customWidth="1"/>
    <col min="7" max="9" width="12.50390625" style="112" customWidth="1"/>
    <col min="10" max="10" width="12.875" style="112" customWidth="1"/>
    <col min="11" max="16384" width="9.125" style="112" customWidth="1"/>
  </cols>
  <sheetData>
    <row r="2" spans="1:10" s="101" customFormat="1" ht="22.5">
      <c r="A2" s="189" t="str">
        <f>főlap!A1:E1</f>
        <v>XY sz. társasház </v>
      </c>
      <c r="B2" s="189"/>
      <c r="C2" s="189"/>
      <c r="D2" s="189"/>
      <c r="E2" s="189"/>
      <c r="F2" s="189"/>
      <c r="G2" s="189"/>
      <c r="H2" s="189"/>
      <c r="I2" s="189"/>
      <c r="J2" s="189"/>
    </row>
    <row r="3" spans="1:10" s="101" customFormat="1" ht="22.5">
      <c r="A3" s="189" t="s">
        <v>53</v>
      </c>
      <c r="B3" s="189"/>
      <c r="C3" s="189"/>
      <c r="D3" s="189"/>
      <c r="E3" s="189"/>
      <c r="F3" s="189"/>
      <c r="G3" s="189"/>
      <c r="H3" s="189"/>
      <c r="I3" s="189"/>
      <c r="J3" s="189"/>
    </row>
    <row r="5" spans="1:10" s="103" customFormat="1" ht="12.75">
      <c r="A5" s="190" t="s">
        <v>52</v>
      </c>
      <c r="B5" s="190" t="s">
        <v>51</v>
      </c>
      <c r="C5" s="190" t="s">
        <v>129</v>
      </c>
      <c r="D5" s="190" t="s">
        <v>128</v>
      </c>
      <c r="E5" s="194" t="s">
        <v>135</v>
      </c>
      <c r="F5" s="191" t="s">
        <v>130</v>
      </c>
      <c r="G5" s="192"/>
      <c r="H5" s="192"/>
      <c r="I5" s="193"/>
      <c r="J5" s="102" t="s">
        <v>131</v>
      </c>
    </row>
    <row r="6" spans="1:10" s="103" customFormat="1" ht="26.25">
      <c r="A6" s="190"/>
      <c r="B6" s="190"/>
      <c r="C6" s="190"/>
      <c r="D6" s="190"/>
      <c r="E6" s="195"/>
      <c r="F6" s="102" t="str">
        <f>főlap!A2</f>
        <v>2018.</v>
      </c>
      <c r="G6" s="103" t="s">
        <v>121</v>
      </c>
      <c r="H6" s="102" t="str">
        <f>főlap!A3</f>
        <v>2019.</v>
      </c>
      <c r="I6" s="103" t="s">
        <v>122</v>
      </c>
      <c r="J6" s="102" t="s">
        <v>50</v>
      </c>
    </row>
    <row r="7" spans="1:10" s="106" customFormat="1" ht="13.5">
      <c r="A7" s="104">
        <v>1</v>
      </c>
      <c r="B7" s="113"/>
      <c r="C7" s="113"/>
      <c r="D7" s="113"/>
      <c r="E7" s="114"/>
      <c r="F7" s="181">
        <v>1000</v>
      </c>
      <c r="G7" s="182"/>
      <c r="H7" s="181">
        <v>2000</v>
      </c>
      <c r="I7" s="182"/>
      <c r="J7" s="105">
        <f>(H7-F7)/F7*100</f>
        <v>100</v>
      </c>
    </row>
    <row r="8" spans="1:10" s="106" customFormat="1" ht="13.5">
      <c r="A8" s="104">
        <v>2</v>
      </c>
      <c r="B8" s="113"/>
      <c r="C8" s="113"/>
      <c r="D8" s="113"/>
      <c r="E8" s="114"/>
      <c r="F8" s="181">
        <v>1000</v>
      </c>
      <c r="G8" s="182"/>
      <c r="H8" s="181">
        <v>2000</v>
      </c>
      <c r="I8" s="182"/>
      <c r="J8" s="105">
        <f>(H8-F8)/F8*100</f>
        <v>100</v>
      </c>
    </row>
    <row r="9" spans="1:10" s="106" customFormat="1" ht="13.5">
      <c r="A9" s="104">
        <v>3</v>
      </c>
      <c r="B9" s="113"/>
      <c r="C9" s="113"/>
      <c r="D9" s="113"/>
      <c r="E9" s="114"/>
      <c r="F9" s="181">
        <v>1000</v>
      </c>
      <c r="G9" s="182"/>
      <c r="H9" s="181">
        <v>2000</v>
      </c>
      <c r="I9" s="182"/>
      <c r="J9" s="105">
        <f>(H9-F9)/F9*100</f>
        <v>100</v>
      </c>
    </row>
    <row r="10" spans="1:10" s="106" customFormat="1" ht="13.5">
      <c r="A10" s="104">
        <v>4</v>
      </c>
      <c r="B10" s="113"/>
      <c r="C10" s="113"/>
      <c r="D10" s="113"/>
      <c r="E10" s="114" t="s">
        <v>106</v>
      </c>
      <c r="F10" s="181">
        <v>1000</v>
      </c>
      <c r="G10" s="182"/>
      <c r="H10" s="181">
        <v>2000</v>
      </c>
      <c r="I10" s="182"/>
      <c r="J10" s="105">
        <f>(H10-F10)/F10*100</f>
        <v>100</v>
      </c>
    </row>
    <row r="11" spans="1:10" s="106" customFormat="1" ht="13.5">
      <c r="A11" s="104">
        <v>5</v>
      </c>
      <c r="B11" s="113"/>
      <c r="C11" s="113"/>
      <c r="D11" s="113"/>
      <c r="E11" s="114"/>
      <c r="F11" s="181">
        <v>1000</v>
      </c>
      <c r="G11" s="182"/>
      <c r="H11" s="181">
        <v>2000</v>
      </c>
      <c r="I11" s="182"/>
      <c r="J11" s="105">
        <f>(H11-F11)/F11*100</f>
        <v>100</v>
      </c>
    </row>
    <row r="12" spans="1:10" s="106" customFormat="1" ht="13.5">
      <c r="A12" s="186" t="s">
        <v>124</v>
      </c>
      <c r="B12" s="187"/>
      <c r="C12" s="187"/>
      <c r="D12" s="188"/>
      <c r="E12" s="107">
        <f>SUM(E7:E11)</f>
        <v>0</v>
      </c>
      <c r="F12" s="179">
        <f>SUM(F7:F11)</f>
        <v>5000</v>
      </c>
      <c r="G12" s="180"/>
      <c r="H12" s="179">
        <f>SUM(H7:H11)</f>
        <v>10000</v>
      </c>
      <c r="I12" s="180"/>
      <c r="J12" s="108"/>
    </row>
    <row r="13" spans="1:10" s="106" customFormat="1" ht="13.5">
      <c r="A13" s="186" t="s">
        <v>123</v>
      </c>
      <c r="B13" s="187"/>
      <c r="C13" s="187"/>
      <c r="D13" s="187"/>
      <c r="E13" s="188"/>
      <c r="F13" s="179">
        <f>(F12*3)+(H12*9)</f>
        <v>105000</v>
      </c>
      <c r="G13" s="185"/>
      <c r="H13" s="185"/>
      <c r="I13" s="180"/>
      <c r="J13" s="108"/>
    </row>
    <row r="14" s="106" customFormat="1" ht="13.5"/>
    <row r="15" s="106" customFormat="1" ht="13.5"/>
    <row r="16" spans="1:4" s="106" customFormat="1" ht="13.5">
      <c r="A16" s="184" t="s">
        <v>125</v>
      </c>
      <c r="B16" s="184"/>
      <c r="C16" s="184"/>
      <c r="D16" s="184"/>
    </row>
    <row r="17" spans="1:4" s="106" customFormat="1" ht="13.5">
      <c r="A17" s="104">
        <v>1</v>
      </c>
      <c r="B17" s="183" t="s">
        <v>251</v>
      </c>
      <c r="C17" s="183"/>
      <c r="D17" s="109">
        <f>F13*0.16</f>
        <v>16800</v>
      </c>
    </row>
    <row r="18" spans="1:4" s="106" customFormat="1" ht="13.5">
      <c r="A18" s="104">
        <v>2</v>
      </c>
      <c r="B18" s="183" t="s">
        <v>252</v>
      </c>
      <c r="C18" s="183"/>
      <c r="D18" s="109">
        <f>E12*1200</f>
        <v>0</v>
      </c>
    </row>
    <row r="19" spans="1:4" s="106" customFormat="1" ht="13.5">
      <c r="A19" s="104">
        <v>3</v>
      </c>
      <c r="B19" s="183" t="s">
        <v>126</v>
      </c>
      <c r="C19" s="183"/>
      <c r="D19" s="109">
        <f>F13*0.02</f>
        <v>2100</v>
      </c>
    </row>
    <row r="20" spans="1:4" s="106" customFormat="1" ht="13.5">
      <c r="A20" s="110"/>
      <c r="B20" s="184" t="s">
        <v>127</v>
      </c>
      <c r="C20" s="184"/>
      <c r="D20" s="111">
        <f>SUM(D17:D19)</f>
        <v>18900</v>
      </c>
    </row>
    <row r="21" s="106" customFormat="1" ht="13.5"/>
  </sheetData>
  <sheetProtection password="CC63" sheet="1" formatRows="0" insertColumns="0"/>
  <mergeCells count="28">
    <mergeCell ref="F9:G9"/>
    <mergeCell ref="A2:J2"/>
    <mergeCell ref="B5:B6"/>
    <mergeCell ref="A5:A6"/>
    <mergeCell ref="C5:C6"/>
    <mergeCell ref="D5:D6"/>
    <mergeCell ref="A12:D12"/>
    <mergeCell ref="F5:I5"/>
    <mergeCell ref="H12:I12"/>
    <mergeCell ref="E5:E6"/>
    <mergeCell ref="A3:J3"/>
    <mergeCell ref="B19:C19"/>
    <mergeCell ref="B20:C20"/>
    <mergeCell ref="A16:D16"/>
    <mergeCell ref="B17:C17"/>
    <mergeCell ref="B18:C18"/>
    <mergeCell ref="F13:I13"/>
    <mergeCell ref="A13:E13"/>
    <mergeCell ref="F12:G12"/>
    <mergeCell ref="H7:I7"/>
    <mergeCell ref="H8:I8"/>
    <mergeCell ref="H9:I9"/>
    <mergeCell ref="H10:I10"/>
    <mergeCell ref="F11:G11"/>
    <mergeCell ref="H11:I11"/>
    <mergeCell ref="F7:G7"/>
    <mergeCell ref="F10:G10"/>
    <mergeCell ref="F8:G8"/>
  </mergeCells>
  <printOptions horizontalCentered="1"/>
  <pageMargins left="0.15748031496062992" right="0.15748031496062992" top="0.5905511811023623" bottom="0.8267716535433072" header="0.5118110236220472" footer="0.1968503937007874"/>
  <pageSetup horizontalDpi="600" verticalDpi="600" orientation="landscape" paperSize="9" r:id="rId1"/>
  <headerFooter alignWithMargins="0">
    <oddFooter>&amp;L&amp;12BLOCK 2000 Ing. Kez. Iroda
6722 Szeged, Török u. 3. sz.
Tel: 06-30-9635-614&amp;C&amp;12...........................................................
aláírás</oddFooter>
  </headerFooter>
</worksheet>
</file>

<file path=xl/worksheets/sheet5.xml><?xml version="1.0" encoding="utf-8"?>
<worksheet xmlns="http://schemas.openxmlformats.org/spreadsheetml/2006/main" xmlns:r="http://schemas.openxmlformats.org/officeDocument/2006/relationships">
  <sheetPr>
    <tabColor indexed="13"/>
  </sheetPr>
  <dimension ref="A1:V24"/>
  <sheetViews>
    <sheetView showGridLines="0" zoomScalePageLayoutView="0" workbookViewId="0" topLeftCell="A13">
      <selection activeCell="A23" sqref="A23"/>
    </sheetView>
  </sheetViews>
  <sheetFormatPr defaultColWidth="3.625" defaultRowHeight="12.75"/>
  <cols>
    <col min="1" max="9" width="3.625" style="0" customWidth="1"/>
    <col min="10" max="10" width="4.00390625" style="0" customWidth="1"/>
    <col min="11" max="13" width="3.625" style="0" customWidth="1"/>
    <col min="14" max="40" width="3.125" style="0" customWidth="1"/>
  </cols>
  <sheetData>
    <row r="1" spans="1:17" ht="22.5" customHeight="1" thickBot="1">
      <c r="A1" s="203" t="s">
        <v>140</v>
      </c>
      <c r="B1" s="204"/>
      <c r="C1" s="204"/>
      <c r="D1" s="204"/>
      <c r="E1" s="204"/>
      <c r="F1" s="204"/>
      <c r="G1" s="204"/>
      <c r="H1" s="204"/>
      <c r="I1" s="204"/>
      <c r="J1" s="204"/>
      <c r="K1" s="204"/>
      <c r="L1" s="204"/>
      <c r="M1" s="204"/>
      <c r="N1" s="204"/>
      <c r="O1" s="204"/>
      <c r="P1" s="204"/>
      <c r="Q1" s="205"/>
    </row>
    <row r="2" spans="1:17" ht="12.75">
      <c r="A2" s="207" t="s">
        <v>141</v>
      </c>
      <c r="B2" s="207"/>
      <c r="C2" s="207"/>
      <c r="D2" s="207"/>
      <c r="E2" s="207"/>
      <c r="F2" s="207"/>
      <c r="G2" s="207"/>
      <c r="H2" s="207"/>
      <c r="I2" s="207"/>
      <c r="J2" s="207"/>
      <c r="K2" s="207"/>
      <c r="L2" s="207"/>
      <c r="M2" s="207"/>
      <c r="N2" s="207"/>
      <c r="O2" s="207"/>
      <c r="P2" s="207"/>
      <c r="Q2" s="207"/>
    </row>
    <row r="3" ht="20.25" customHeight="1"/>
    <row r="4" spans="1:21" ht="12.75">
      <c r="A4" s="208" t="s">
        <v>142</v>
      </c>
      <c r="B4" s="208"/>
      <c r="C4" s="208"/>
      <c r="D4" s="208"/>
      <c r="E4" s="208"/>
      <c r="F4" s="208"/>
      <c r="G4" s="209" t="s">
        <v>228</v>
      </c>
      <c r="H4" s="209"/>
      <c r="I4" s="209"/>
      <c r="J4" s="209"/>
      <c r="K4" s="209"/>
      <c r="L4" s="209"/>
      <c r="M4" s="209"/>
      <c r="N4" s="209"/>
      <c r="O4" s="209"/>
      <c r="P4" s="209"/>
      <c r="Q4" s="209"/>
      <c r="R4" s="209"/>
      <c r="S4" s="209"/>
      <c r="T4" s="209"/>
      <c r="U4" s="209"/>
    </row>
    <row r="5" ht="20.25" customHeight="1"/>
    <row r="6" spans="1:20" ht="12.75">
      <c r="A6" s="208" t="s">
        <v>143</v>
      </c>
      <c r="B6" s="208"/>
      <c r="C6" s="208"/>
      <c r="D6" s="208"/>
      <c r="E6" s="208"/>
      <c r="F6" s="208"/>
      <c r="G6" s="210" t="str">
        <f>főlap!A1</f>
        <v>XY sz. társasház </v>
      </c>
      <c r="H6" s="210"/>
      <c r="I6" s="210"/>
      <c r="J6" s="210"/>
      <c r="K6" s="210"/>
      <c r="L6" s="210"/>
      <c r="M6" s="210"/>
      <c r="N6" s="210"/>
      <c r="O6" s="210"/>
      <c r="P6" s="210"/>
      <c r="Q6" s="210"/>
      <c r="R6" s="210"/>
      <c r="S6" s="210"/>
      <c r="T6" s="210"/>
    </row>
    <row r="8" ht="144.75" customHeight="1"/>
    <row r="9" spans="1:22" s="11" customFormat="1" ht="36.75" customHeight="1">
      <c r="A9" s="206" t="s">
        <v>144</v>
      </c>
      <c r="B9" s="206"/>
      <c r="C9" s="206"/>
      <c r="D9" s="206"/>
      <c r="E9" s="206"/>
      <c r="F9" s="206"/>
      <c r="G9" s="206"/>
      <c r="H9" s="206"/>
      <c r="I9" s="206"/>
      <c r="J9" s="206"/>
      <c r="K9" s="206"/>
      <c r="L9" s="206"/>
      <c r="M9" s="206"/>
      <c r="N9" s="206"/>
      <c r="O9" s="206"/>
      <c r="P9" s="206"/>
      <c r="Q9" s="206"/>
      <c r="R9" s="206"/>
      <c r="S9" s="206"/>
      <c r="T9" s="206"/>
      <c r="U9" s="206"/>
      <c r="V9" s="206"/>
    </row>
    <row r="13" spans="8:14" s="11" customFormat="1" ht="27.75" customHeight="1">
      <c r="H13" s="200" t="str">
        <f>főlap!A2</f>
        <v>2018.</v>
      </c>
      <c r="I13" s="201"/>
      <c r="J13" s="201"/>
      <c r="K13" s="202"/>
      <c r="M13" s="12" t="s">
        <v>145</v>
      </c>
      <c r="N13" s="13" t="s">
        <v>146</v>
      </c>
    </row>
    <row r="15" ht="15" customHeight="1"/>
    <row r="16" spans="1:21" ht="15" customHeight="1">
      <c r="A16" s="197" t="s">
        <v>147</v>
      </c>
      <c r="B16" s="197"/>
      <c r="C16" s="197"/>
      <c r="D16" s="197"/>
      <c r="E16" s="197"/>
      <c r="F16" s="197"/>
      <c r="G16" s="197"/>
      <c r="H16" s="197"/>
      <c r="I16" s="197"/>
      <c r="J16" s="197"/>
      <c r="K16" s="197"/>
      <c r="L16" s="199" t="str">
        <f>főlap!A2</f>
        <v>2018.</v>
      </c>
      <c r="M16" s="199"/>
      <c r="N16" s="20" t="s">
        <v>230</v>
      </c>
      <c r="O16" s="20" t="s">
        <v>229</v>
      </c>
      <c r="P16" s="14"/>
      <c r="Q16" s="14"/>
      <c r="R16" s="14"/>
      <c r="S16" s="14"/>
      <c r="T16" s="14"/>
      <c r="U16" s="14"/>
    </row>
    <row r="17" spans="1:21" ht="15" customHeight="1">
      <c r="A17" s="15"/>
      <c r="B17" s="15"/>
      <c r="C17" s="15"/>
      <c r="D17" s="15"/>
      <c r="E17" s="15"/>
      <c r="F17" s="15"/>
      <c r="G17" s="15"/>
      <c r="H17" s="15"/>
      <c r="I17" s="15"/>
      <c r="J17" s="15"/>
      <c r="K17" s="15"/>
      <c r="L17" s="15"/>
      <c r="M17" s="15"/>
      <c r="N17" s="15"/>
      <c r="O17" s="15"/>
      <c r="P17" s="15"/>
      <c r="Q17" s="15"/>
      <c r="R17" s="15"/>
      <c r="S17" s="15"/>
      <c r="T17" s="15"/>
      <c r="U17" s="15"/>
    </row>
    <row r="18" spans="1:21" ht="15" customHeight="1">
      <c r="A18" s="197" t="s">
        <v>148</v>
      </c>
      <c r="B18" s="197"/>
      <c r="C18" s="197"/>
      <c r="D18" s="197"/>
      <c r="E18" s="197"/>
      <c r="F18" s="197"/>
      <c r="G18" s="197"/>
      <c r="H18" s="197"/>
      <c r="I18" s="198" t="s">
        <v>264</v>
      </c>
      <c r="J18" s="198"/>
      <c r="K18" s="198"/>
      <c r="L18" s="198"/>
      <c r="M18" s="198"/>
      <c r="N18" s="198"/>
      <c r="O18" s="15"/>
      <c r="P18" s="15"/>
      <c r="Q18" s="15"/>
      <c r="R18" s="15"/>
      <c r="S18" s="15"/>
      <c r="T18" s="15"/>
      <c r="U18" s="15"/>
    </row>
    <row r="19" ht="15" customHeight="1"/>
    <row r="20" spans="1:21" ht="15" customHeight="1">
      <c r="A20" s="196" t="s">
        <v>231</v>
      </c>
      <c r="B20" s="196"/>
      <c r="C20" s="196"/>
      <c r="D20" s="196"/>
      <c r="E20" s="196"/>
      <c r="F20" s="196"/>
      <c r="G20" s="196"/>
      <c r="H20" s="196"/>
      <c r="I20" s="196"/>
      <c r="J20" s="196"/>
      <c r="K20" s="196"/>
      <c r="L20" s="196"/>
      <c r="M20" s="196"/>
      <c r="N20" s="196"/>
      <c r="O20" s="196"/>
      <c r="P20" s="196"/>
      <c r="Q20" s="196"/>
      <c r="R20" s="196"/>
      <c r="S20" s="196"/>
      <c r="T20" s="196"/>
      <c r="U20" s="196"/>
    </row>
    <row r="21" ht="15" customHeight="1"/>
    <row r="22" spans="1:21" ht="15" customHeight="1">
      <c r="A22" s="196" t="s">
        <v>265</v>
      </c>
      <c r="B22" s="196"/>
      <c r="C22" s="196"/>
      <c r="D22" s="196"/>
      <c r="E22" s="196"/>
      <c r="F22" s="196"/>
      <c r="G22" s="196"/>
      <c r="H22" s="196"/>
      <c r="I22" s="196"/>
      <c r="J22" s="196"/>
      <c r="K22" s="196"/>
      <c r="L22" s="196"/>
      <c r="M22" s="196"/>
      <c r="N22" s="196"/>
      <c r="O22" s="196"/>
      <c r="P22" s="196"/>
      <c r="Q22" s="196"/>
      <c r="R22" s="196"/>
      <c r="S22" s="196"/>
      <c r="T22" s="196"/>
      <c r="U22" s="196"/>
    </row>
    <row r="23" spans="1:21" ht="15" customHeight="1">
      <c r="A23" s="15"/>
      <c r="B23" s="15"/>
      <c r="C23" s="15"/>
      <c r="D23" s="15"/>
      <c r="E23" s="15"/>
      <c r="F23" s="15"/>
      <c r="G23" s="15"/>
      <c r="H23" s="15"/>
      <c r="I23" s="15"/>
      <c r="J23" s="15"/>
      <c r="K23" s="15"/>
      <c r="L23" s="15"/>
      <c r="M23" s="15"/>
      <c r="N23" s="15"/>
      <c r="O23" s="15"/>
      <c r="P23" s="15"/>
      <c r="Q23" s="15"/>
      <c r="R23" s="15"/>
      <c r="S23" s="15"/>
      <c r="T23" s="15"/>
      <c r="U23" s="15"/>
    </row>
    <row r="24" spans="1:21" ht="15" customHeight="1">
      <c r="A24" s="15"/>
      <c r="B24" s="15"/>
      <c r="C24" s="15"/>
      <c r="D24" s="15"/>
      <c r="E24" s="15"/>
      <c r="F24" s="15"/>
      <c r="G24" s="15"/>
      <c r="H24" s="15"/>
      <c r="I24" s="15"/>
      <c r="J24" s="15"/>
      <c r="K24" s="15"/>
      <c r="L24" s="15"/>
      <c r="M24" s="15"/>
      <c r="N24" s="15"/>
      <c r="O24" s="15"/>
      <c r="P24" s="15"/>
      <c r="Q24" s="15"/>
      <c r="R24" s="15"/>
      <c r="S24" s="15"/>
      <c r="T24" s="15"/>
      <c r="U24" s="15"/>
    </row>
  </sheetData>
  <sheetProtection/>
  <mergeCells count="14">
    <mergeCell ref="A1:Q1"/>
    <mergeCell ref="A9:V9"/>
    <mergeCell ref="A2:Q2"/>
    <mergeCell ref="A4:F4"/>
    <mergeCell ref="A6:F6"/>
    <mergeCell ref="G4:U4"/>
    <mergeCell ref="G6:T6"/>
    <mergeCell ref="A20:U20"/>
    <mergeCell ref="A22:U22"/>
    <mergeCell ref="A18:H18"/>
    <mergeCell ref="I18:N18"/>
    <mergeCell ref="L16:M16"/>
    <mergeCell ref="H13:K13"/>
    <mergeCell ref="A16:K16"/>
  </mergeCells>
  <printOptions/>
  <pageMargins left="0.7874015748031497" right="0.3937007874015748" top="0.76" bottom="0.33" header="0" footer="0"/>
  <pageSetup horizontalDpi="180" verticalDpi="180" orientation="portrait" paperSize="9" r:id="rId1"/>
</worksheet>
</file>

<file path=xl/worksheets/sheet6.xml><?xml version="1.0" encoding="utf-8"?>
<worksheet xmlns="http://schemas.openxmlformats.org/spreadsheetml/2006/main" xmlns:r="http://schemas.openxmlformats.org/officeDocument/2006/relationships">
  <sheetPr>
    <tabColor indexed="13"/>
  </sheetPr>
  <dimension ref="A2:E54"/>
  <sheetViews>
    <sheetView showGridLines="0" zoomScale="125" zoomScaleNormal="125" zoomScalePageLayoutView="0" workbookViewId="0" topLeftCell="A46">
      <selection activeCell="E21" sqref="E21"/>
    </sheetView>
  </sheetViews>
  <sheetFormatPr defaultColWidth="3.625" defaultRowHeight="12.75"/>
  <cols>
    <col min="1" max="1" width="7.125" style="19" customWidth="1"/>
    <col min="2" max="2" width="43.625" style="19" customWidth="1"/>
    <col min="3" max="5" width="11.625" style="19" customWidth="1"/>
    <col min="6" max="8" width="4.50390625" style="19" customWidth="1"/>
    <col min="9" max="23" width="3.125" style="19" customWidth="1"/>
    <col min="24" max="16384" width="3.625" style="19" customWidth="1"/>
  </cols>
  <sheetData>
    <row r="1" ht="27" customHeight="1"/>
    <row r="2" spans="1:5" s="24" customFormat="1" ht="12.75">
      <c r="A2" s="213" t="s">
        <v>142</v>
      </c>
      <c r="B2" s="213"/>
      <c r="C2" s="214" t="str">
        <f>főlap!A1</f>
        <v>XY sz. társasház </v>
      </c>
      <c r="D2" s="214"/>
      <c r="E2" s="214"/>
    </row>
    <row r="4" s="25" customFormat="1" ht="22.5"/>
    <row r="6" spans="1:5" s="28" customFormat="1" ht="17.25">
      <c r="A6" s="26"/>
      <c r="B6" s="27" t="str">
        <f>főlap!A2</f>
        <v>2018.</v>
      </c>
      <c r="C6" s="211" t="s">
        <v>149</v>
      </c>
      <c r="D6" s="211"/>
      <c r="E6" s="211"/>
    </row>
    <row r="8" spans="1:5" ht="12.75">
      <c r="A8" s="29" t="s">
        <v>150</v>
      </c>
      <c r="B8" s="18" t="s">
        <v>151</v>
      </c>
      <c r="C8" s="18" t="s">
        <v>152</v>
      </c>
      <c r="D8" s="18" t="s">
        <v>153</v>
      </c>
      <c r="E8" s="18" t="s">
        <v>154</v>
      </c>
    </row>
    <row r="9" spans="1:5" ht="12.75">
      <c r="A9" s="18"/>
      <c r="B9" s="18"/>
      <c r="C9" s="18"/>
      <c r="D9" s="18" t="s">
        <v>155</v>
      </c>
      <c r="E9" s="18"/>
    </row>
    <row r="10" spans="1:5" ht="12.75">
      <c r="A10" s="18">
        <v>1</v>
      </c>
      <c r="B10" s="17" t="s">
        <v>156</v>
      </c>
      <c r="C10" s="115">
        <f>C11+C12+C13</f>
        <v>0</v>
      </c>
      <c r="D10" s="115"/>
      <c r="E10" s="21">
        <f>E11+E12+E13</f>
        <v>0</v>
      </c>
    </row>
    <row r="11" spans="1:5" ht="12.75">
      <c r="A11" s="18">
        <v>2</v>
      </c>
      <c r="B11" s="16" t="s">
        <v>157</v>
      </c>
      <c r="C11" s="115">
        <v>0</v>
      </c>
      <c r="D11" s="115"/>
      <c r="E11" s="21">
        <v>0</v>
      </c>
    </row>
    <row r="12" spans="1:5" ht="12.75">
      <c r="A12" s="18">
        <v>3</v>
      </c>
      <c r="B12" s="16" t="s">
        <v>158</v>
      </c>
      <c r="C12" s="115">
        <v>0</v>
      </c>
      <c r="D12" s="115"/>
      <c r="E12" s="116">
        <v>0</v>
      </c>
    </row>
    <row r="13" spans="1:5" ht="12.75">
      <c r="A13" s="18">
        <v>4</v>
      </c>
      <c r="B13" s="16" t="s">
        <v>159</v>
      </c>
      <c r="C13" s="115">
        <f>C14+C15</f>
        <v>0</v>
      </c>
      <c r="D13" s="115"/>
      <c r="E13" s="21">
        <f>E14+E15</f>
        <v>0</v>
      </c>
    </row>
    <row r="14" spans="1:5" ht="12.75">
      <c r="A14" s="18">
        <v>5</v>
      </c>
      <c r="B14" s="16" t="s">
        <v>160</v>
      </c>
      <c r="C14" s="115">
        <v>0</v>
      </c>
      <c r="D14" s="115"/>
      <c r="E14" s="21">
        <f>főlap!C95/1000</f>
        <v>0</v>
      </c>
    </row>
    <row r="15" spans="1:5" ht="12.75">
      <c r="A15" s="18">
        <v>6</v>
      </c>
      <c r="B15" s="16" t="s">
        <v>161</v>
      </c>
      <c r="C15" s="115">
        <v>0</v>
      </c>
      <c r="D15" s="115"/>
      <c r="E15" s="21">
        <f>főlap!C96/1000</f>
        <v>0</v>
      </c>
    </row>
    <row r="16" spans="1:5" ht="12.75">
      <c r="A16" s="18">
        <v>7</v>
      </c>
      <c r="B16" s="17" t="s">
        <v>162</v>
      </c>
      <c r="C16" s="115">
        <f>C17+C18+C30+C31</f>
        <v>0</v>
      </c>
      <c r="D16" s="115"/>
      <c r="E16" s="21">
        <f>E17+E18+E30+E31</f>
        <v>0</v>
      </c>
    </row>
    <row r="17" spans="1:5" ht="12.75">
      <c r="A17" s="18">
        <v>8</v>
      </c>
      <c r="B17" s="16" t="s">
        <v>163</v>
      </c>
      <c r="C17" s="115">
        <v>0</v>
      </c>
      <c r="D17" s="115"/>
      <c r="E17" s="21">
        <v>0</v>
      </c>
    </row>
    <row r="18" spans="1:5" ht="12.75">
      <c r="A18" s="18">
        <v>9</v>
      </c>
      <c r="B18" s="16" t="s">
        <v>164</v>
      </c>
      <c r="C18" s="115">
        <f>C19+C23</f>
        <v>0</v>
      </c>
      <c r="D18" s="115"/>
      <c r="E18" s="21">
        <f>E19+E23</f>
        <v>0</v>
      </c>
    </row>
    <row r="19" spans="1:5" ht="12.75">
      <c r="A19" s="18">
        <v>10</v>
      </c>
      <c r="B19" s="16" t="s">
        <v>165</v>
      </c>
      <c r="C19" s="115">
        <f>C20+C21+C22</f>
        <v>0</v>
      </c>
      <c r="D19" s="115"/>
      <c r="E19" s="21">
        <f>E20+E21+E22</f>
        <v>0</v>
      </c>
    </row>
    <row r="20" spans="1:5" ht="12.75">
      <c r="A20" s="18">
        <v>11</v>
      </c>
      <c r="B20" s="16" t="s">
        <v>166</v>
      </c>
      <c r="C20" s="115">
        <v>0</v>
      </c>
      <c r="D20" s="115"/>
      <c r="E20" s="21">
        <f>(főlap!C104/1000)-E21</f>
        <v>0</v>
      </c>
    </row>
    <row r="21" spans="1:5" ht="12.75">
      <c r="A21" s="18">
        <v>12</v>
      </c>
      <c r="B21" s="16" t="s">
        <v>167</v>
      </c>
      <c r="C21" s="115">
        <v>0</v>
      </c>
      <c r="D21" s="115"/>
      <c r="E21" s="21">
        <f>tartozás!C26/1000</f>
        <v>0</v>
      </c>
    </row>
    <row r="22" spans="1:5" ht="12.75">
      <c r="A22" s="18">
        <v>13</v>
      </c>
      <c r="B22" s="16" t="s">
        <v>168</v>
      </c>
      <c r="C22" s="115">
        <v>0</v>
      </c>
      <c r="D22" s="115"/>
      <c r="E22" s="116">
        <v>0</v>
      </c>
    </row>
    <row r="23" spans="1:5" ht="12.75">
      <c r="A23" s="18">
        <v>14</v>
      </c>
      <c r="B23" s="16" t="s">
        <v>169</v>
      </c>
      <c r="C23" s="115">
        <f>C24+C27</f>
        <v>0</v>
      </c>
      <c r="D23" s="115"/>
      <c r="E23" s="21">
        <f>E24+E27</f>
        <v>0</v>
      </c>
    </row>
    <row r="24" spans="1:5" ht="12.75">
      <c r="A24" s="18">
        <v>15</v>
      </c>
      <c r="B24" s="16" t="s">
        <v>170</v>
      </c>
      <c r="C24" s="115">
        <f>C25+C26</f>
        <v>0</v>
      </c>
      <c r="D24" s="115"/>
      <c r="E24" s="21">
        <f>E25+E26</f>
        <v>0</v>
      </c>
    </row>
    <row r="25" spans="1:5" ht="12.75">
      <c r="A25" s="18">
        <v>16</v>
      </c>
      <c r="B25" s="16" t="s">
        <v>171</v>
      </c>
      <c r="C25" s="115">
        <v>0</v>
      </c>
      <c r="D25" s="115"/>
      <c r="E25" s="116">
        <v>0</v>
      </c>
    </row>
    <row r="26" spans="1:5" ht="12.75">
      <c r="A26" s="18">
        <v>17</v>
      </c>
      <c r="B26" s="16" t="s">
        <v>172</v>
      </c>
      <c r="C26" s="115">
        <v>0</v>
      </c>
      <c r="D26" s="115"/>
      <c r="E26" s="116">
        <v>0</v>
      </c>
    </row>
    <row r="27" spans="1:5" ht="12.75">
      <c r="A27" s="18">
        <v>18</v>
      </c>
      <c r="B27" s="16" t="s">
        <v>173</v>
      </c>
      <c r="C27" s="115">
        <f>C28+C29</f>
        <v>0</v>
      </c>
      <c r="D27" s="115"/>
      <c r="E27" s="21">
        <f>E28+E29</f>
        <v>0</v>
      </c>
    </row>
    <row r="28" spans="1:5" ht="12.75">
      <c r="A28" s="18">
        <v>19</v>
      </c>
      <c r="B28" s="16" t="s">
        <v>171</v>
      </c>
      <c r="C28" s="115">
        <v>0</v>
      </c>
      <c r="D28" s="115"/>
      <c r="E28" s="23">
        <v>0</v>
      </c>
    </row>
    <row r="29" spans="1:5" ht="12.75">
      <c r="A29" s="18">
        <v>20</v>
      </c>
      <c r="B29" s="16" t="s">
        <v>172</v>
      </c>
      <c r="C29" s="115">
        <v>0</v>
      </c>
      <c r="D29" s="115"/>
      <c r="E29" s="23">
        <v>0</v>
      </c>
    </row>
    <row r="30" spans="1:5" ht="12.75">
      <c r="A30" s="18">
        <v>21</v>
      </c>
      <c r="B30" s="16" t="s">
        <v>174</v>
      </c>
      <c r="C30" s="115">
        <v>0</v>
      </c>
      <c r="D30" s="115"/>
      <c r="E30" s="116">
        <v>0</v>
      </c>
    </row>
    <row r="31" spans="1:5" ht="12.75">
      <c r="A31" s="18">
        <v>22</v>
      </c>
      <c r="B31" s="16" t="s">
        <v>175</v>
      </c>
      <c r="C31" s="115">
        <v>0</v>
      </c>
      <c r="D31" s="115"/>
      <c r="E31" s="21">
        <f>(főlap!C88+főlap!C92+főlap!C94+főlap!C97)/1000</f>
        <v>0</v>
      </c>
    </row>
    <row r="32" spans="1:5" ht="12.75">
      <c r="A32" s="18">
        <v>23</v>
      </c>
      <c r="B32" s="16" t="s">
        <v>176</v>
      </c>
      <c r="C32" s="115">
        <v>0</v>
      </c>
      <c r="D32" s="115"/>
      <c r="E32" s="116"/>
    </row>
    <row r="33" spans="1:5" ht="12.75">
      <c r="A33" s="18">
        <v>24</v>
      </c>
      <c r="B33" s="30" t="s">
        <v>177</v>
      </c>
      <c r="C33" s="115">
        <f>C10+C16</f>
        <v>0</v>
      </c>
      <c r="D33" s="115"/>
      <c r="E33" s="21">
        <f>E10+E16</f>
        <v>0</v>
      </c>
    </row>
    <row r="34" spans="1:5" ht="12.75">
      <c r="A34" s="18">
        <v>25</v>
      </c>
      <c r="B34" s="17" t="s">
        <v>178</v>
      </c>
      <c r="C34" s="115">
        <f>C31+C10</f>
        <v>0</v>
      </c>
      <c r="D34" s="115"/>
      <c r="E34" s="21">
        <f>E31+E10</f>
        <v>0</v>
      </c>
    </row>
    <row r="35" spans="1:5" ht="12.75">
      <c r="A35" s="18">
        <v>26</v>
      </c>
      <c r="B35" s="16" t="s">
        <v>179</v>
      </c>
      <c r="C35" s="115"/>
      <c r="D35" s="115"/>
      <c r="E35" s="21">
        <f>C34</f>
        <v>0</v>
      </c>
    </row>
    <row r="36" spans="1:5" ht="12.75">
      <c r="A36" s="18">
        <v>27</v>
      </c>
      <c r="B36" s="16" t="s">
        <v>180</v>
      </c>
      <c r="C36" s="115"/>
      <c r="D36" s="115"/>
      <c r="E36" s="21">
        <f>E34-E38-E39-E35</f>
        <v>0</v>
      </c>
    </row>
    <row r="37" spans="1:5" ht="12.75">
      <c r="A37" s="18">
        <v>28</v>
      </c>
      <c r="B37" s="16" t="s">
        <v>181</v>
      </c>
      <c r="C37" s="115"/>
      <c r="D37" s="115"/>
      <c r="E37" s="116"/>
    </row>
    <row r="38" spans="1:5" ht="12.75">
      <c r="A38" s="18">
        <v>29</v>
      </c>
      <c r="B38" s="16" t="s">
        <v>182</v>
      </c>
      <c r="C38" s="115"/>
      <c r="D38" s="115"/>
      <c r="E38" s="21">
        <f>Eredménylevezetés!S35</f>
        <v>0</v>
      </c>
    </row>
    <row r="39" spans="1:5" ht="12.75">
      <c r="A39" s="18">
        <v>30</v>
      </c>
      <c r="B39" s="16" t="s">
        <v>183</v>
      </c>
      <c r="C39" s="115"/>
      <c r="D39" s="115"/>
      <c r="E39" s="21">
        <f>Eredménylevezetés!T35</f>
        <v>0</v>
      </c>
    </row>
    <row r="40" spans="1:5" ht="12.75">
      <c r="A40" s="18">
        <v>31</v>
      </c>
      <c r="B40" s="17" t="s">
        <v>184</v>
      </c>
      <c r="C40" s="115">
        <f>C33-C34-C42</f>
        <v>0</v>
      </c>
      <c r="D40" s="115"/>
      <c r="E40" s="21">
        <f>E33-E34-E42</f>
        <v>0</v>
      </c>
    </row>
    <row r="41" spans="1:5" ht="12.75">
      <c r="A41" s="18">
        <v>32</v>
      </c>
      <c r="B41" s="17" t="s">
        <v>185</v>
      </c>
      <c r="C41" s="115"/>
      <c r="D41" s="115"/>
      <c r="E41" s="116"/>
    </row>
    <row r="42" spans="1:5" ht="12.75">
      <c r="A42" s="18">
        <v>33</v>
      </c>
      <c r="B42" s="17" t="s">
        <v>186</v>
      </c>
      <c r="C42" s="115">
        <f>C43+C47</f>
        <v>0</v>
      </c>
      <c r="D42" s="115"/>
      <c r="E42" s="21">
        <f>E43+E47</f>
        <v>0</v>
      </c>
    </row>
    <row r="43" spans="1:5" ht="12.75">
      <c r="A43" s="18">
        <v>34</v>
      </c>
      <c r="B43" s="16" t="s">
        <v>187</v>
      </c>
      <c r="C43" s="115">
        <f>C44+C45+C46</f>
        <v>0</v>
      </c>
      <c r="D43" s="115"/>
      <c r="E43" s="21">
        <f>E44+E45+E46</f>
        <v>0</v>
      </c>
    </row>
    <row r="44" spans="1:5" ht="12.75">
      <c r="A44" s="18">
        <v>35</v>
      </c>
      <c r="B44" s="16" t="s">
        <v>241</v>
      </c>
      <c r="C44" s="115">
        <v>0</v>
      </c>
      <c r="D44" s="115"/>
      <c r="E44" s="116"/>
    </row>
    <row r="45" spans="1:5" ht="12.75">
      <c r="A45" s="18">
        <v>36</v>
      </c>
      <c r="B45" s="16" t="s">
        <v>188</v>
      </c>
      <c r="C45" s="115">
        <v>0</v>
      </c>
      <c r="D45" s="115"/>
      <c r="E45" s="116"/>
    </row>
    <row r="46" spans="1:5" ht="12.75">
      <c r="A46" s="18">
        <v>37</v>
      </c>
      <c r="B46" s="16" t="s">
        <v>189</v>
      </c>
      <c r="C46" s="115">
        <v>0</v>
      </c>
      <c r="D46" s="115"/>
      <c r="E46" s="116"/>
    </row>
    <row r="47" spans="1:5" ht="12.75">
      <c r="A47" s="18">
        <v>38</v>
      </c>
      <c r="B47" s="16" t="s">
        <v>190</v>
      </c>
      <c r="C47" s="115">
        <v>0</v>
      </c>
      <c r="D47" s="115"/>
      <c r="E47" s="21">
        <f>E48+E49+E50</f>
        <v>0</v>
      </c>
    </row>
    <row r="48" spans="1:5" ht="12.75">
      <c r="A48" s="18">
        <v>39</v>
      </c>
      <c r="B48" s="16" t="s">
        <v>241</v>
      </c>
      <c r="C48" s="115">
        <v>0</v>
      </c>
      <c r="D48" s="115"/>
      <c r="E48" s="21">
        <f>(főlap!C103)/1000</f>
        <v>0</v>
      </c>
    </row>
    <row r="49" spans="1:5" ht="12.75">
      <c r="A49" s="18">
        <v>40</v>
      </c>
      <c r="B49" s="16" t="s">
        <v>188</v>
      </c>
      <c r="C49" s="115">
        <v>0</v>
      </c>
      <c r="D49" s="115"/>
      <c r="E49" s="116"/>
    </row>
    <row r="50" spans="1:5" ht="12.75">
      <c r="A50" s="18">
        <v>41</v>
      </c>
      <c r="B50" s="16" t="s">
        <v>189</v>
      </c>
      <c r="C50" s="115">
        <v>0</v>
      </c>
      <c r="D50" s="115"/>
      <c r="E50" s="21">
        <f>Eredménylevezetés!T36+Eredménylevezetés!T37+'kifizetetlen számlák'!D23/1000</f>
        <v>0</v>
      </c>
    </row>
    <row r="51" spans="1:5" ht="12.75">
      <c r="A51" s="18">
        <v>42</v>
      </c>
      <c r="B51" s="17" t="s">
        <v>191</v>
      </c>
      <c r="C51" s="115">
        <f>C33</f>
        <v>0</v>
      </c>
      <c r="D51" s="115"/>
      <c r="E51" s="21">
        <f>E34+E40+E41+E42</f>
        <v>0</v>
      </c>
    </row>
    <row r="54" spans="1:3" ht="12.75">
      <c r="A54" s="212" t="s">
        <v>192</v>
      </c>
      <c r="B54" s="212"/>
      <c r="C54" s="21">
        <f>E33-E51</f>
        <v>0</v>
      </c>
    </row>
  </sheetData>
  <sheetProtection/>
  <mergeCells count="4">
    <mergeCell ref="C6:E6"/>
    <mergeCell ref="A54:B54"/>
    <mergeCell ref="A2:B2"/>
    <mergeCell ref="C2:E2"/>
  </mergeCells>
  <printOptions horizontalCentered="1"/>
  <pageMargins left="0.15748031496062992" right="0.3937007874015748" top="0.2362204724409449" bottom="0.8267716535433072" header="0.4330708661417323" footer="0"/>
  <pageSetup horizontalDpi="180" verticalDpi="180" orientation="portrait" paperSize="9" r:id="rId1"/>
  <headerFooter alignWithMargins="0">
    <oddFooter>&amp;C..............................................................
képviseletre jogosult</oddFooter>
  </headerFooter>
</worksheet>
</file>

<file path=xl/worksheets/sheet7.xml><?xml version="1.0" encoding="utf-8"?>
<worksheet xmlns="http://schemas.openxmlformats.org/spreadsheetml/2006/main" xmlns:r="http://schemas.openxmlformats.org/officeDocument/2006/relationships">
  <sheetPr>
    <tabColor indexed="13"/>
  </sheetPr>
  <dimension ref="A2:U38"/>
  <sheetViews>
    <sheetView showGridLines="0" tabSelected="1" zoomScalePageLayoutView="0" workbookViewId="0" topLeftCell="A4">
      <selection activeCell="O37" sqref="O37"/>
    </sheetView>
  </sheetViews>
  <sheetFormatPr defaultColWidth="3.625" defaultRowHeight="12.75"/>
  <cols>
    <col min="1" max="1" width="7.375" style="19" customWidth="1"/>
    <col min="2" max="8" width="3.625" style="19" customWidth="1"/>
    <col min="9" max="9" width="4.00390625" style="19" customWidth="1"/>
    <col min="10" max="12" width="3.625" style="19" customWidth="1"/>
    <col min="13" max="21" width="9.50390625" style="19" customWidth="1"/>
    <col min="22" max="16384" width="3.625" style="19" customWidth="1"/>
  </cols>
  <sheetData>
    <row r="2" spans="1:15" s="24" customFormat="1" ht="12.75">
      <c r="A2" s="213" t="s">
        <v>142</v>
      </c>
      <c r="B2" s="213"/>
      <c r="C2" s="213"/>
      <c r="D2" s="213"/>
      <c r="E2" s="213"/>
      <c r="F2" s="214" t="str">
        <f>főlap!A1</f>
        <v>XY sz. társasház </v>
      </c>
      <c r="G2" s="214"/>
      <c r="H2" s="214"/>
      <c r="I2" s="214"/>
      <c r="J2" s="214"/>
      <c r="K2" s="214"/>
      <c r="L2" s="214"/>
      <c r="M2" s="214"/>
      <c r="N2" s="214"/>
      <c r="O2" s="214"/>
    </row>
    <row r="4" spans="1:21" ht="12.75">
      <c r="A4" s="220" t="s">
        <v>193</v>
      </c>
      <c r="B4" s="220"/>
      <c r="C4" s="220"/>
      <c r="D4" s="220"/>
      <c r="E4" s="220"/>
      <c r="F4" s="220"/>
      <c r="G4" s="220"/>
      <c r="H4" s="220"/>
      <c r="I4" s="220"/>
      <c r="J4" s="220"/>
      <c r="K4" s="220"/>
      <c r="L4" s="220"/>
      <c r="M4" s="220"/>
      <c r="N4" s="220"/>
      <c r="O4" s="220"/>
      <c r="P4" s="220"/>
      <c r="Q4" s="220"/>
      <c r="R4" s="220"/>
      <c r="S4" s="220"/>
      <c r="T4" s="220"/>
      <c r="U4" s="220"/>
    </row>
    <row r="5" spans="1:21" s="31" customFormat="1" ht="15">
      <c r="A5" s="220"/>
      <c r="B5" s="220"/>
      <c r="C5" s="220"/>
      <c r="D5" s="220"/>
      <c r="E5" s="220"/>
      <c r="F5" s="220"/>
      <c r="G5" s="220"/>
      <c r="H5" s="220"/>
      <c r="I5" s="220"/>
      <c r="J5" s="220"/>
      <c r="K5" s="220"/>
      <c r="L5" s="220"/>
      <c r="M5" s="220"/>
      <c r="N5" s="220"/>
      <c r="O5" s="220"/>
      <c r="P5" s="220"/>
      <c r="Q5" s="220"/>
      <c r="R5" s="220"/>
      <c r="S5" s="220"/>
      <c r="T5" s="220"/>
      <c r="U5" s="220"/>
    </row>
    <row r="7" spans="14:16" s="31" customFormat="1" ht="15">
      <c r="N7" s="216" t="str">
        <f>főlap!A2</f>
        <v>2018.</v>
      </c>
      <c r="O7" s="217"/>
      <c r="P7" s="31" t="s">
        <v>194</v>
      </c>
    </row>
    <row r="9" spans="1:21" ht="12.75">
      <c r="A9" s="212" t="s">
        <v>150</v>
      </c>
      <c r="B9" s="212" t="s">
        <v>151</v>
      </c>
      <c r="C9" s="212"/>
      <c r="D9" s="212"/>
      <c r="E9" s="212"/>
      <c r="F9" s="212"/>
      <c r="G9" s="212"/>
      <c r="H9" s="212"/>
      <c r="I9" s="212"/>
      <c r="J9" s="212"/>
      <c r="K9" s="212"/>
      <c r="L9" s="212"/>
      <c r="M9" s="212" t="s">
        <v>152</v>
      </c>
      <c r="N9" s="212"/>
      <c r="O9" s="212"/>
      <c r="P9" s="212" t="s">
        <v>195</v>
      </c>
      <c r="Q9" s="212"/>
      <c r="R9" s="212"/>
      <c r="S9" s="212" t="s">
        <v>196</v>
      </c>
      <c r="T9" s="212"/>
      <c r="U9" s="212"/>
    </row>
    <row r="10" spans="1:21" ht="12.75">
      <c r="A10" s="212"/>
      <c r="B10" s="212"/>
      <c r="C10" s="212"/>
      <c r="D10" s="212"/>
      <c r="E10" s="212"/>
      <c r="F10" s="212"/>
      <c r="G10" s="212"/>
      <c r="H10" s="212"/>
      <c r="I10" s="212"/>
      <c r="J10" s="212"/>
      <c r="K10" s="212"/>
      <c r="L10" s="212"/>
      <c r="M10" s="32" t="s">
        <v>197</v>
      </c>
      <c r="N10" s="32" t="s">
        <v>198</v>
      </c>
      <c r="O10" s="32" t="s">
        <v>0</v>
      </c>
      <c r="P10" s="32" t="s">
        <v>197</v>
      </c>
      <c r="Q10" s="32" t="s">
        <v>198</v>
      </c>
      <c r="R10" s="32" t="s">
        <v>0</v>
      </c>
      <c r="S10" s="32" t="s">
        <v>197</v>
      </c>
      <c r="T10" s="32" t="s">
        <v>198</v>
      </c>
      <c r="U10" s="32" t="s">
        <v>0</v>
      </c>
    </row>
    <row r="11" spans="1:21" ht="12.75">
      <c r="A11" s="212"/>
      <c r="B11" s="212"/>
      <c r="C11" s="212"/>
      <c r="D11" s="212"/>
      <c r="E11" s="212"/>
      <c r="F11" s="212"/>
      <c r="G11" s="212"/>
      <c r="H11" s="212"/>
      <c r="I11" s="212"/>
      <c r="J11" s="212"/>
      <c r="K11" s="212"/>
      <c r="L11" s="212"/>
      <c r="M11" s="32" t="s">
        <v>199</v>
      </c>
      <c r="N11" s="32" t="s">
        <v>200</v>
      </c>
      <c r="O11" s="32"/>
      <c r="P11" s="32" t="s">
        <v>199</v>
      </c>
      <c r="Q11" s="32" t="s">
        <v>200</v>
      </c>
      <c r="R11" s="32"/>
      <c r="S11" s="32" t="s">
        <v>199</v>
      </c>
      <c r="T11" s="32" t="s">
        <v>200</v>
      </c>
      <c r="U11" s="32"/>
    </row>
    <row r="12" spans="1:21" ht="12.75">
      <c r="A12" s="18">
        <v>1</v>
      </c>
      <c r="B12" s="219" t="s">
        <v>201</v>
      </c>
      <c r="C12" s="219"/>
      <c r="D12" s="219"/>
      <c r="E12" s="219"/>
      <c r="F12" s="219"/>
      <c r="G12" s="219"/>
      <c r="H12" s="219"/>
      <c r="I12" s="219"/>
      <c r="J12" s="219"/>
      <c r="K12" s="219"/>
      <c r="L12" s="219"/>
      <c r="M12" s="115">
        <f>M13+M22</f>
        <v>0</v>
      </c>
      <c r="N12" s="115">
        <f>N13+N22</f>
        <v>0</v>
      </c>
      <c r="O12" s="117">
        <f aca="true" t="shared" si="0" ref="O12:O17">M12+N12</f>
        <v>0</v>
      </c>
      <c r="P12" s="115">
        <f>P13+P22</f>
        <v>0</v>
      </c>
      <c r="Q12" s="115">
        <f>Q13+Q22</f>
        <v>0</v>
      </c>
      <c r="R12" s="117">
        <f aca="true" t="shared" si="1" ref="R12:R17">P12+Q12</f>
        <v>0</v>
      </c>
      <c r="S12" s="21">
        <f>S13+S22</f>
        <v>0</v>
      </c>
      <c r="T12" s="21">
        <f>T13+T22</f>
        <v>0</v>
      </c>
      <c r="U12" s="22">
        <f aca="true" t="shared" si="2" ref="U12:U17">S12+T12</f>
        <v>0</v>
      </c>
    </row>
    <row r="13" spans="1:21" ht="12.75">
      <c r="A13" s="18">
        <v>2</v>
      </c>
      <c r="B13" s="215" t="s">
        <v>202</v>
      </c>
      <c r="C13" s="215"/>
      <c r="D13" s="215"/>
      <c r="E13" s="215"/>
      <c r="F13" s="215"/>
      <c r="G13" s="215"/>
      <c r="H13" s="215"/>
      <c r="I13" s="215"/>
      <c r="J13" s="215"/>
      <c r="K13" s="215"/>
      <c r="L13" s="215"/>
      <c r="M13" s="115">
        <f>M14+M15+M16+M17+M18</f>
        <v>0</v>
      </c>
      <c r="N13" s="115">
        <f>N14+N15+N16+N17+N18</f>
        <v>0</v>
      </c>
      <c r="O13" s="117">
        <f t="shared" si="0"/>
        <v>0</v>
      </c>
      <c r="P13" s="115">
        <f>P14+P15+P16+P17+P18</f>
        <v>0</v>
      </c>
      <c r="Q13" s="115">
        <f>Q14+Q15+Q16+Q17+Q18</f>
        <v>0</v>
      </c>
      <c r="R13" s="117">
        <f t="shared" si="1"/>
        <v>0</v>
      </c>
      <c r="S13" s="21">
        <f>S14+S15+S16+S17+S18</f>
        <v>0</v>
      </c>
      <c r="T13" s="21">
        <f>T14+T15+T16+T17+T18</f>
        <v>0</v>
      </c>
      <c r="U13" s="22">
        <f t="shared" si="2"/>
        <v>0</v>
      </c>
    </row>
    <row r="14" spans="1:21" ht="12.75">
      <c r="A14" s="18">
        <v>3</v>
      </c>
      <c r="B14" s="218" t="s">
        <v>203</v>
      </c>
      <c r="C14" s="218"/>
      <c r="D14" s="218"/>
      <c r="E14" s="218"/>
      <c r="F14" s="218"/>
      <c r="G14" s="218"/>
      <c r="H14" s="218"/>
      <c r="I14" s="218"/>
      <c r="J14" s="218"/>
      <c r="K14" s="218"/>
      <c r="L14" s="218"/>
      <c r="M14" s="115">
        <v>0</v>
      </c>
      <c r="N14" s="115">
        <v>0</v>
      </c>
      <c r="O14" s="117">
        <f t="shared" si="0"/>
        <v>0</v>
      </c>
      <c r="P14" s="115">
        <v>0</v>
      </c>
      <c r="Q14" s="115">
        <v>0</v>
      </c>
      <c r="R14" s="117">
        <f t="shared" si="1"/>
        <v>0</v>
      </c>
      <c r="S14" s="21">
        <f>főlap!C7/1000</f>
        <v>0</v>
      </c>
      <c r="T14" s="33"/>
      <c r="U14" s="22">
        <f t="shared" si="2"/>
        <v>0</v>
      </c>
    </row>
    <row r="15" spans="1:21" ht="12.75">
      <c r="A15" s="18">
        <v>4</v>
      </c>
      <c r="B15" s="218" t="s">
        <v>204</v>
      </c>
      <c r="C15" s="218"/>
      <c r="D15" s="218"/>
      <c r="E15" s="218"/>
      <c r="F15" s="218"/>
      <c r="G15" s="218"/>
      <c r="H15" s="218"/>
      <c r="I15" s="218"/>
      <c r="J15" s="218"/>
      <c r="K15" s="218"/>
      <c r="L15" s="218"/>
      <c r="M15" s="115">
        <v>0</v>
      </c>
      <c r="N15" s="115">
        <v>0</v>
      </c>
      <c r="O15" s="117">
        <f t="shared" si="0"/>
        <v>0</v>
      </c>
      <c r="P15" s="115">
        <v>0</v>
      </c>
      <c r="Q15" s="115">
        <v>0</v>
      </c>
      <c r="R15" s="117">
        <f t="shared" si="1"/>
        <v>0</v>
      </c>
      <c r="S15" s="33"/>
      <c r="T15" s="21">
        <f>főlap!C15/1000</f>
        <v>0</v>
      </c>
      <c r="U15" s="22">
        <f t="shared" si="2"/>
        <v>0</v>
      </c>
    </row>
    <row r="16" spans="1:21" ht="12.75">
      <c r="A16" s="18">
        <v>5</v>
      </c>
      <c r="B16" s="218" t="s">
        <v>205</v>
      </c>
      <c r="C16" s="218"/>
      <c r="D16" s="218"/>
      <c r="E16" s="218"/>
      <c r="F16" s="218"/>
      <c r="G16" s="218"/>
      <c r="H16" s="218"/>
      <c r="I16" s="218"/>
      <c r="J16" s="218"/>
      <c r="K16" s="218"/>
      <c r="L16" s="218"/>
      <c r="M16" s="115">
        <v>0</v>
      </c>
      <c r="N16" s="115">
        <v>0</v>
      </c>
      <c r="O16" s="117">
        <f t="shared" si="0"/>
        <v>0</v>
      </c>
      <c r="P16" s="115">
        <v>0</v>
      </c>
      <c r="Q16" s="115">
        <v>0</v>
      </c>
      <c r="R16" s="117">
        <f t="shared" si="1"/>
        <v>0</v>
      </c>
      <c r="S16" s="33"/>
      <c r="T16" s="21">
        <f>főlap!C16/1000</f>
        <v>0</v>
      </c>
      <c r="U16" s="22">
        <f t="shared" si="2"/>
        <v>0</v>
      </c>
    </row>
    <row r="17" spans="1:21" ht="12.75">
      <c r="A17" s="18">
        <v>6</v>
      </c>
      <c r="B17" s="218" t="s">
        <v>206</v>
      </c>
      <c r="C17" s="218"/>
      <c r="D17" s="218"/>
      <c r="E17" s="218"/>
      <c r="F17" s="218"/>
      <c r="G17" s="218"/>
      <c r="H17" s="218"/>
      <c r="I17" s="218"/>
      <c r="J17" s="218"/>
      <c r="K17" s="218"/>
      <c r="L17" s="218"/>
      <c r="M17" s="115">
        <v>0</v>
      </c>
      <c r="N17" s="115">
        <v>0</v>
      </c>
      <c r="O17" s="117">
        <f t="shared" si="0"/>
        <v>0</v>
      </c>
      <c r="P17" s="115">
        <v>0</v>
      </c>
      <c r="Q17" s="115">
        <v>0</v>
      </c>
      <c r="R17" s="117">
        <f t="shared" si="1"/>
        <v>0</v>
      </c>
      <c r="S17" s="21">
        <f>(főlap!C18+főlap!C19)/1000</f>
        <v>0</v>
      </c>
      <c r="T17" s="33"/>
      <c r="U17" s="22">
        <f t="shared" si="2"/>
        <v>0</v>
      </c>
    </row>
    <row r="18" spans="1:21" ht="12.75">
      <c r="A18" s="18">
        <v>7</v>
      </c>
      <c r="B18" s="218" t="s">
        <v>207</v>
      </c>
      <c r="C18" s="218"/>
      <c r="D18" s="218"/>
      <c r="E18" s="218"/>
      <c r="F18" s="218"/>
      <c r="G18" s="218"/>
      <c r="H18" s="218"/>
      <c r="I18" s="218"/>
      <c r="J18" s="218"/>
      <c r="K18" s="218"/>
      <c r="L18" s="218"/>
      <c r="M18" s="115">
        <f aca="true" t="shared" si="3" ref="M18:U18">M19+M21+M20</f>
        <v>0</v>
      </c>
      <c r="N18" s="115">
        <f t="shared" si="3"/>
        <v>0</v>
      </c>
      <c r="O18" s="117">
        <f t="shared" si="3"/>
        <v>0</v>
      </c>
      <c r="P18" s="115">
        <f t="shared" si="3"/>
        <v>0</v>
      </c>
      <c r="Q18" s="115">
        <f t="shared" si="3"/>
        <v>0</v>
      </c>
      <c r="R18" s="117">
        <f t="shared" si="3"/>
        <v>0</v>
      </c>
      <c r="S18" s="21">
        <f t="shared" si="3"/>
        <v>0</v>
      </c>
      <c r="T18" s="21">
        <f t="shared" si="3"/>
        <v>0</v>
      </c>
      <c r="U18" s="22">
        <f t="shared" si="3"/>
        <v>0</v>
      </c>
    </row>
    <row r="19" spans="1:21" ht="12.75">
      <c r="A19" s="18">
        <v>8</v>
      </c>
      <c r="B19" s="218" t="s">
        <v>208</v>
      </c>
      <c r="C19" s="218"/>
      <c r="D19" s="218"/>
      <c r="E19" s="218"/>
      <c r="F19" s="218"/>
      <c r="G19" s="218"/>
      <c r="H19" s="218"/>
      <c r="I19" s="218"/>
      <c r="J19" s="218"/>
      <c r="K19" s="218"/>
      <c r="L19" s="218"/>
      <c r="M19" s="115">
        <v>0</v>
      </c>
      <c r="N19" s="115">
        <v>0</v>
      </c>
      <c r="O19" s="117">
        <f aca="true" t="shared" si="4" ref="O19:O38">M19+N19</f>
        <v>0</v>
      </c>
      <c r="P19" s="115">
        <v>0</v>
      </c>
      <c r="Q19" s="115">
        <v>0</v>
      </c>
      <c r="R19" s="117">
        <f aca="true" t="shared" si="5" ref="R19:R38">P19+Q19</f>
        <v>0</v>
      </c>
      <c r="S19" s="21">
        <f>(főlap!C20+főlap!C21+főlap!C22+főlap!C23+főlap!C24+főlap!C26+főlap!C27)/1000</f>
        <v>0</v>
      </c>
      <c r="T19" s="33"/>
      <c r="U19" s="22">
        <f aca="true" t="shared" si="6" ref="U19:U38">S19+T19</f>
        <v>0</v>
      </c>
    </row>
    <row r="20" spans="1:21" ht="12.75">
      <c r="A20" s="18">
        <v>9</v>
      </c>
      <c r="B20" s="218" t="s">
        <v>209</v>
      </c>
      <c r="C20" s="218"/>
      <c r="D20" s="218"/>
      <c r="E20" s="218"/>
      <c r="F20" s="218"/>
      <c r="G20" s="218"/>
      <c r="H20" s="218"/>
      <c r="I20" s="218"/>
      <c r="J20" s="218"/>
      <c r="K20" s="218"/>
      <c r="L20" s="218"/>
      <c r="M20" s="115">
        <v>0</v>
      </c>
      <c r="N20" s="115">
        <v>0</v>
      </c>
      <c r="O20" s="117">
        <f t="shared" si="4"/>
        <v>0</v>
      </c>
      <c r="P20" s="115">
        <v>0</v>
      </c>
      <c r="Q20" s="115">
        <v>0</v>
      </c>
      <c r="R20" s="117">
        <f t="shared" si="5"/>
        <v>0</v>
      </c>
      <c r="S20" s="21">
        <f>főlap!C25/1000</f>
        <v>0</v>
      </c>
      <c r="T20" s="116">
        <v>0</v>
      </c>
      <c r="U20" s="22">
        <f t="shared" si="6"/>
        <v>0</v>
      </c>
    </row>
    <row r="21" spans="1:21" ht="12.75">
      <c r="A21" s="18">
        <v>10</v>
      </c>
      <c r="B21" s="218" t="s">
        <v>210</v>
      </c>
      <c r="C21" s="218"/>
      <c r="D21" s="218"/>
      <c r="E21" s="218"/>
      <c r="F21" s="218"/>
      <c r="G21" s="218"/>
      <c r="H21" s="218"/>
      <c r="I21" s="218"/>
      <c r="J21" s="218"/>
      <c r="K21" s="218"/>
      <c r="L21" s="218"/>
      <c r="M21" s="115">
        <v>0</v>
      </c>
      <c r="N21" s="115">
        <v>0</v>
      </c>
      <c r="O21" s="117">
        <f t="shared" si="4"/>
        <v>0</v>
      </c>
      <c r="P21" s="115">
        <v>0</v>
      </c>
      <c r="Q21" s="115">
        <v>0</v>
      </c>
      <c r="R21" s="117">
        <f t="shared" si="5"/>
        <v>0</v>
      </c>
      <c r="S21" s="21">
        <f>főlap!C10/1000</f>
        <v>0</v>
      </c>
      <c r="T21" s="21">
        <f>főlap!C17/1000</f>
        <v>0</v>
      </c>
      <c r="U21" s="22">
        <f t="shared" si="6"/>
        <v>0</v>
      </c>
    </row>
    <row r="22" spans="1:21" ht="12.75">
      <c r="A22" s="18">
        <v>11</v>
      </c>
      <c r="B22" s="215" t="s">
        <v>211</v>
      </c>
      <c r="C22" s="215"/>
      <c r="D22" s="215"/>
      <c r="E22" s="215"/>
      <c r="F22" s="215"/>
      <c r="G22" s="215"/>
      <c r="H22" s="215"/>
      <c r="I22" s="215"/>
      <c r="J22" s="215"/>
      <c r="K22" s="215"/>
      <c r="L22" s="215"/>
      <c r="M22" s="115"/>
      <c r="N22" s="115"/>
      <c r="O22" s="117">
        <f t="shared" si="4"/>
        <v>0</v>
      </c>
      <c r="P22" s="115"/>
      <c r="Q22" s="115"/>
      <c r="R22" s="117">
        <f t="shared" si="5"/>
        <v>0</v>
      </c>
      <c r="S22" s="116"/>
      <c r="T22" s="116"/>
      <c r="U22" s="22">
        <f t="shared" si="6"/>
        <v>0</v>
      </c>
    </row>
    <row r="23" spans="1:21" ht="12.75">
      <c r="A23" s="18">
        <v>12</v>
      </c>
      <c r="B23" s="219" t="s">
        <v>212</v>
      </c>
      <c r="C23" s="219"/>
      <c r="D23" s="219"/>
      <c r="E23" s="219"/>
      <c r="F23" s="219"/>
      <c r="G23" s="219"/>
      <c r="H23" s="219"/>
      <c r="I23" s="219"/>
      <c r="J23" s="219"/>
      <c r="K23" s="219"/>
      <c r="L23" s="219"/>
      <c r="M23" s="115">
        <f>M24+M28+M29+M30</f>
        <v>0</v>
      </c>
      <c r="N23" s="115">
        <f>N24+N28+N29+N30</f>
        <v>0</v>
      </c>
      <c r="O23" s="117">
        <f t="shared" si="4"/>
        <v>0</v>
      </c>
      <c r="P23" s="115">
        <f>P24+P28+P29+P30</f>
        <v>0</v>
      </c>
      <c r="Q23" s="115">
        <f>Q24+Q28+Q29+Q30</f>
        <v>0</v>
      </c>
      <c r="R23" s="117">
        <f t="shared" si="5"/>
        <v>0</v>
      </c>
      <c r="S23" s="21">
        <f>S24+S28+S29+S30</f>
        <v>0</v>
      </c>
      <c r="T23" s="21">
        <f>T24+T28+T29+T30</f>
        <v>0</v>
      </c>
      <c r="U23" s="22">
        <f t="shared" si="6"/>
        <v>0</v>
      </c>
    </row>
    <row r="24" spans="1:21" ht="12.75">
      <c r="A24" s="18">
        <v>13</v>
      </c>
      <c r="B24" s="215" t="s">
        <v>213</v>
      </c>
      <c r="C24" s="215"/>
      <c r="D24" s="215"/>
      <c r="E24" s="215"/>
      <c r="F24" s="215"/>
      <c r="G24" s="215"/>
      <c r="H24" s="215"/>
      <c r="I24" s="215"/>
      <c r="J24" s="215"/>
      <c r="K24" s="215"/>
      <c r="L24" s="215"/>
      <c r="M24" s="115">
        <f>M25+M26</f>
        <v>0</v>
      </c>
      <c r="N24" s="115">
        <f>N25+N26</f>
        <v>0</v>
      </c>
      <c r="O24" s="117">
        <f t="shared" si="4"/>
        <v>0</v>
      </c>
      <c r="P24" s="115">
        <f>P25+P26</f>
        <v>0</v>
      </c>
      <c r="Q24" s="115">
        <f>Q25+Q26</f>
        <v>0</v>
      </c>
      <c r="R24" s="117">
        <f t="shared" si="5"/>
        <v>0</v>
      </c>
      <c r="S24" s="21">
        <f>S25+S26+S27</f>
        <v>0</v>
      </c>
      <c r="T24" s="21">
        <f>T25+T26+T27</f>
        <v>0</v>
      </c>
      <c r="U24" s="22">
        <f t="shared" si="6"/>
        <v>0</v>
      </c>
    </row>
    <row r="25" spans="1:21" ht="12.75">
      <c r="A25" s="18">
        <v>14</v>
      </c>
      <c r="B25" s="218" t="s">
        <v>214</v>
      </c>
      <c r="C25" s="218"/>
      <c r="D25" s="218"/>
      <c r="E25" s="218"/>
      <c r="F25" s="218"/>
      <c r="G25" s="218"/>
      <c r="H25" s="218"/>
      <c r="I25" s="218"/>
      <c r="J25" s="218"/>
      <c r="K25" s="218"/>
      <c r="L25" s="218"/>
      <c r="M25" s="115">
        <v>0</v>
      </c>
      <c r="N25" s="115">
        <v>0</v>
      </c>
      <c r="O25" s="117">
        <f t="shared" si="4"/>
        <v>0</v>
      </c>
      <c r="P25" s="115">
        <v>0</v>
      </c>
      <c r="Q25" s="115">
        <v>0</v>
      </c>
      <c r="R25" s="117">
        <f t="shared" si="5"/>
        <v>0</v>
      </c>
      <c r="S25" s="21">
        <f>((főlap!C52)/1000)-T21-S31</f>
        <v>0</v>
      </c>
      <c r="T25" s="21">
        <f>T21</f>
        <v>0</v>
      </c>
      <c r="U25" s="22">
        <f t="shared" si="6"/>
        <v>0</v>
      </c>
    </row>
    <row r="26" spans="1:21" ht="12.75">
      <c r="A26" s="18">
        <v>15</v>
      </c>
      <c r="B26" s="218" t="s">
        <v>215</v>
      </c>
      <c r="C26" s="218"/>
      <c r="D26" s="218"/>
      <c r="E26" s="218"/>
      <c r="F26" s="218"/>
      <c r="G26" s="218"/>
      <c r="H26" s="218"/>
      <c r="I26" s="218"/>
      <c r="J26" s="218"/>
      <c r="K26" s="218"/>
      <c r="L26" s="218"/>
      <c r="M26" s="115">
        <v>0</v>
      </c>
      <c r="N26" s="115">
        <v>0</v>
      </c>
      <c r="O26" s="117">
        <f t="shared" si="4"/>
        <v>0</v>
      </c>
      <c r="P26" s="115">
        <v>0</v>
      </c>
      <c r="Q26" s="115">
        <v>0</v>
      </c>
      <c r="R26" s="117">
        <f t="shared" si="5"/>
        <v>0</v>
      </c>
      <c r="S26" s="21">
        <f>(főlap!C56-T26)/1000</f>
        <v>0</v>
      </c>
      <c r="T26" s="21">
        <v>0</v>
      </c>
      <c r="U26" s="22">
        <f t="shared" si="6"/>
        <v>0</v>
      </c>
    </row>
    <row r="27" spans="1:21" ht="12.75">
      <c r="A27" s="18">
        <v>16</v>
      </c>
      <c r="B27" s="218" t="s">
        <v>216</v>
      </c>
      <c r="C27" s="218"/>
      <c r="D27" s="218"/>
      <c r="E27" s="218"/>
      <c r="F27" s="218"/>
      <c r="G27" s="218"/>
      <c r="H27" s="218"/>
      <c r="I27" s="218"/>
      <c r="J27" s="218"/>
      <c r="K27" s="218"/>
      <c r="L27" s="218"/>
      <c r="M27" s="115">
        <v>0</v>
      </c>
      <c r="N27" s="115">
        <v>0</v>
      </c>
      <c r="O27" s="117">
        <f t="shared" si="4"/>
        <v>0</v>
      </c>
      <c r="P27" s="115">
        <v>0</v>
      </c>
      <c r="Q27" s="115">
        <v>0</v>
      </c>
      <c r="R27" s="117">
        <f t="shared" si="5"/>
        <v>0</v>
      </c>
      <c r="S27" s="21">
        <f>(főlap!C57+főlap!C58+főlap!C59)/1000</f>
        <v>0</v>
      </c>
      <c r="T27" s="21">
        <v>0</v>
      </c>
      <c r="U27" s="22">
        <f t="shared" si="6"/>
        <v>0</v>
      </c>
    </row>
    <row r="28" spans="1:21" ht="12.75">
      <c r="A28" s="18">
        <v>17</v>
      </c>
      <c r="B28" s="215" t="s">
        <v>217</v>
      </c>
      <c r="C28" s="215"/>
      <c r="D28" s="215"/>
      <c r="E28" s="215"/>
      <c r="F28" s="215"/>
      <c r="G28" s="215"/>
      <c r="H28" s="215"/>
      <c r="I28" s="215"/>
      <c r="J28" s="215"/>
      <c r="K28" s="215"/>
      <c r="L28" s="215"/>
      <c r="M28" s="115"/>
      <c r="N28" s="115"/>
      <c r="O28" s="117">
        <f t="shared" si="4"/>
        <v>0</v>
      </c>
      <c r="P28" s="115"/>
      <c r="Q28" s="115"/>
      <c r="R28" s="117">
        <f t="shared" si="5"/>
        <v>0</v>
      </c>
      <c r="S28" s="116"/>
      <c r="T28" s="116"/>
      <c r="U28" s="22">
        <f t="shared" si="6"/>
        <v>0</v>
      </c>
    </row>
    <row r="29" spans="1:21" ht="12.75">
      <c r="A29" s="18">
        <v>18</v>
      </c>
      <c r="B29" s="215" t="s">
        <v>218</v>
      </c>
      <c r="C29" s="215"/>
      <c r="D29" s="215"/>
      <c r="E29" s="215"/>
      <c r="F29" s="215"/>
      <c r="G29" s="215"/>
      <c r="H29" s="215"/>
      <c r="I29" s="215"/>
      <c r="J29" s="215"/>
      <c r="K29" s="215"/>
      <c r="L29" s="215"/>
      <c r="M29" s="115"/>
      <c r="N29" s="115"/>
      <c r="O29" s="117">
        <f t="shared" si="4"/>
        <v>0</v>
      </c>
      <c r="P29" s="115"/>
      <c r="Q29" s="115"/>
      <c r="R29" s="117">
        <f t="shared" si="5"/>
        <v>0</v>
      </c>
      <c r="S29" s="116"/>
      <c r="T29" s="116"/>
      <c r="U29" s="22">
        <f t="shared" si="6"/>
        <v>0</v>
      </c>
    </row>
    <row r="30" spans="1:21" ht="12.75">
      <c r="A30" s="18">
        <v>19</v>
      </c>
      <c r="B30" s="215" t="s">
        <v>219</v>
      </c>
      <c r="C30" s="215"/>
      <c r="D30" s="215"/>
      <c r="E30" s="215"/>
      <c r="F30" s="215"/>
      <c r="G30" s="215"/>
      <c r="H30" s="215"/>
      <c r="I30" s="215"/>
      <c r="J30" s="215"/>
      <c r="K30" s="215"/>
      <c r="L30" s="215"/>
      <c r="M30" s="115">
        <f>M31+M32</f>
        <v>0</v>
      </c>
      <c r="N30" s="115">
        <f>N31+N32</f>
        <v>0</v>
      </c>
      <c r="O30" s="117">
        <f t="shared" si="4"/>
        <v>0</v>
      </c>
      <c r="P30" s="115">
        <f>P31+P32</f>
        <v>0</v>
      </c>
      <c r="Q30" s="115">
        <f>Q31+Q32</f>
        <v>0</v>
      </c>
      <c r="R30" s="117">
        <f t="shared" si="5"/>
        <v>0</v>
      </c>
      <c r="S30" s="21">
        <f>S31+S32</f>
        <v>0</v>
      </c>
      <c r="T30" s="21">
        <f>T31+T32</f>
        <v>0</v>
      </c>
      <c r="U30" s="22">
        <f t="shared" si="6"/>
        <v>0</v>
      </c>
    </row>
    <row r="31" spans="1:21" ht="12.75">
      <c r="A31" s="18">
        <v>20</v>
      </c>
      <c r="B31" s="218" t="s">
        <v>220</v>
      </c>
      <c r="C31" s="218"/>
      <c r="D31" s="218"/>
      <c r="E31" s="218"/>
      <c r="F31" s="218"/>
      <c r="G31" s="218"/>
      <c r="H31" s="218"/>
      <c r="I31" s="218"/>
      <c r="J31" s="218"/>
      <c r="K31" s="218"/>
      <c r="L31" s="218"/>
      <c r="M31" s="115">
        <v>0</v>
      </c>
      <c r="N31" s="115">
        <v>0</v>
      </c>
      <c r="O31" s="117">
        <f t="shared" si="4"/>
        <v>0</v>
      </c>
      <c r="P31" s="115">
        <v>0</v>
      </c>
      <c r="Q31" s="115">
        <v>0</v>
      </c>
      <c r="R31" s="117">
        <f t="shared" si="5"/>
        <v>0</v>
      </c>
      <c r="S31" s="21">
        <f>(főlap!C34+főlap!C36)/1000</f>
        <v>0</v>
      </c>
      <c r="T31" s="21">
        <v>0</v>
      </c>
      <c r="U31" s="22">
        <f t="shared" si="6"/>
        <v>0</v>
      </c>
    </row>
    <row r="32" spans="1:21" ht="12.75">
      <c r="A32" s="18">
        <v>21</v>
      </c>
      <c r="B32" s="218" t="s">
        <v>221</v>
      </c>
      <c r="C32" s="218"/>
      <c r="D32" s="218"/>
      <c r="E32" s="218"/>
      <c r="F32" s="218"/>
      <c r="G32" s="218"/>
      <c r="H32" s="218"/>
      <c r="I32" s="218"/>
      <c r="J32" s="218"/>
      <c r="K32" s="218"/>
      <c r="L32" s="218"/>
      <c r="M32" s="115">
        <v>0</v>
      </c>
      <c r="N32" s="115">
        <v>0</v>
      </c>
      <c r="O32" s="117">
        <f t="shared" si="4"/>
        <v>0</v>
      </c>
      <c r="P32" s="115">
        <v>0</v>
      </c>
      <c r="Q32" s="115">
        <v>0</v>
      </c>
      <c r="R32" s="117">
        <f t="shared" si="5"/>
        <v>0</v>
      </c>
      <c r="S32" s="21">
        <f>(főlap!C67+főlap!C68+főlap!C69+főlap!C70+főlap!C76+főlap!C77+főlap!C78)/1000</f>
        <v>0</v>
      </c>
      <c r="T32" s="21">
        <f>(főlap!C64+főlap!C65+főlap!C66)/1000</f>
        <v>0</v>
      </c>
      <c r="U32" s="22">
        <f t="shared" si="6"/>
        <v>0</v>
      </c>
    </row>
    <row r="33" spans="1:21" ht="12.75">
      <c r="A33" s="18">
        <v>22</v>
      </c>
      <c r="B33" s="219" t="s">
        <v>222</v>
      </c>
      <c r="C33" s="219"/>
      <c r="D33" s="219"/>
      <c r="E33" s="219"/>
      <c r="F33" s="219"/>
      <c r="G33" s="219"/>
      <c r="H33" s="219"/>
      <c r="I33" s="219"/>
      <c r="J33" s="219"/>
      <c r="K33" s="219"/>
      <c r="L33" s="219"/>
      <c r="M33" s="115">
        <f>M12-M24-M30</f>
        <v>0</v>
      </c>
      <c r="N33" s="115">
        <f>N12-N24-N30</f>
        <v>0</v>
      </c>
      <c r="O33" s="117">
        <f t="shared" si="4"/>
        <v>0</v>
      </c>
      <c r="P33" s="115">
        <f>P12-P24-P30</f>
        <v>0</v>
      </c>
      <c r="Q33" s="115">
        <f>Q12-Q24-Q30</f>
        <v>0</v>
      </c>
      <c r="R33" s="117">
        <f t="shared" si="5"/>
        <v>0</v>
      </c>
      <c r="S33" s="21">
        <f>S12-S23</f>
        <v>0</v>
      </c>
      <c r="T33" s="21">
        <f>T12-T23</f>
        <v>0</v>
      </c>
      <c r="U33" s="22">
        <f t="shared" si="6"/>
        <v>0</v>
      </c>
    </row>
    <row r="34" spans="1:21" ht="12.75">
      <c r="A34" s="18">
        <v>23</v>
      </c>
      <c r="B34" s="219" t="s">
        <v>223</v>
      </c>
      <c r="C34" s="219"/>
      <c r="D34" s="219"/>
      <c r="E34" s="219"/>
      <c r="F34" s="219"/>
      <c r="G34" s="219"/>
      <c r="H34" s="219"/>
      <c r="I34" s="219"/>
      <c r="J34" s="219"/>
      <c r="K34" s="219"/>
      <c r="L34" s="219"/>
      <c r="M34" s="115">
        <f>M22-M28+M29</f>
        <v>0</v>
      </c>
      <c r="N34" s="115">
        <f>N22-N28+N29</f>
        <v>0</v>
      </c>
      <c r="O34" s="117">
        <f t="shared" si="4"/>
        <v>0</v>
      </c>
      <c r="P34" s="115">
        <f>P22-P28+P29</f>
        <v>0</v>
      </c>
      <c r="Q34" s="115">
        <f>Q22-Q28+Q29</f>
        <v>0</v>
      </c>
      <c r="R34" s="117">
        <f t="shared" si="5"/>
        <v>0</v>
      </c>
      <c r="S34" s="21">
        <f>S22-S28+S29</f>
        <v>0</v>
      </c>
      <c r="T34" s="21">
        <f>T22-T28+T29</f>
        <v>0</v>
      </c>
      <c r="U34" s="22">
        <f t="shared" si="6"/>
        <v>0</v>
      </c>
    </row>
    <row r="35" spans="1:21" ht="12.75">
      <c r="A35" s="18">
        <v>24</v>
      </c>
      <c r="B35" s="219" t="s">
        <v>224</v>
      </c>
      <c r="C35" s="219"/>
      <c r="D35" s="219"/>
      <c r="E35" s="219"/>
      <c r="F35" s="219"/>
      <c r="G35" s="219"/>
      <c r="H35" s="219"/>
      <c r="I35" s="219"/>
      <c r="J35" s="219"/>
      <c r="K35" s="219"/>
      <c r="L35" s="219"/>
      <c r="M35" s="115">
        <f>M12+M22-M24-M28-M29-M30</f>
        <v>0</v>
      </c>
      <c r="N35" s="115">
        <f>N12+N22-N24-N28-N29</f>
        <v>0</v>
      </c>
      <c r="O35" s="117">
        <f t="shared" si="4"/>
        <v>0</v>
      </c>
      <c r="P35" s="115">
        <f>P12+P22-P24-P28-P29-P30</f>
        <v>0</v>
      </c>
      <c r="Q35" s="115">
        <f>Q12+Q22-Q24-Q28-Q29</f>
        <v>0</v>
      </c>
      <c r="R35" s="117">
        <f t="shared" si="5"/>
        <v>0</v>
      </c>
      <c r="S35" s="21">
        <f>S12+S22-S24-S28-S29-S30</f>
        <v>0</v>
      </c>
      <c r="T35" s="21">
        <f>T12-T23</f>
        <v>0</v>
      </c>
      <c r="U35" s="22">
        <f t="shared" si="6"/>
        <v>0</v>
      </c>
    </row>
    <row r="36" spans="1:21" ht="12.75">
      <c r="A36" s="18">
        <v>25</v>
      </c>
      <c r="B36" s="219" t="s">
        <v>225</v>
      </c>
      <c r="C36" s="219"/>
      <c r="D36" s="219"/>
      <c r="E36" s="219"/>
      <c r="F36" s="219"/>
      <c r="G36" s="219"/>
      <c r="H36" s="219"/>
      <c r="I36" s="219"/>
      <c r="J36" s="219"/>
      <c r="K36" s="219"/>
      <c r="L36" s="219"/>
      <c r="M36" s="115"/>
      <c r="N36" s="115"/>
      <c r="O36" s="117">
        <f t="shared" si="4"/>
        <v>0</v>
      </c>
      <c r="P36" s="115"/>
      <c r="Q36" s="115"/>
      <c r="R36" s="117">
        <f t="shared" si="5"/>
        <v>0</v>
      </c>
      <c r="S36" s="116"/>
      <c r="T36" s="116"/>
      <c r="U36" s="22">
        <f t="shared" si="6"/>
        <v>0</v>
      </c>
    </row>
    <row r="37" spans="1:21" ht="12.75">
      <c r="A37" s="18">
        <v>26</v>
      </c>
      <c r="B37" s="219" t="s">
        <v>226</v>
      </c>
      <c r="C37" s="219"/>
      <c r="D37" s="219"/>
      <c r="E37" s="219"/>
      <c r="F37" s="219"/>
      <c r="G37" s="219"/>
      <c r="H37" s="219"/>
      <c r="I37" s="219"/>
      <c r="J37" s="219"/>
      <c r="K37" s="219"/>
      <c r="L37" s="219"/>
      <c r="M37" s="115"/>
      <c r="N37" s="115"/>
      <c r="O37" s="117">
        <f t="shared" si="4"/>
        <v>0</v>
      </c>
      <c r="P37" s="115"/>
      <c r="Q37" s="115"/>
      <c r="R37" s="117">
        <f t="shared" si="5"/>
        <v>0</v>
      </c>
      <c r="S37" s="116"/>
      <c r="T37" s="116"/>
      <c r="U37" s="22">
        <f t="shared" si="6"/>
        <v>0</v>
      </c>
    </row>
    <row r="38" spans="1:21" ht="12.75">
      <c r="A38" s="18">
        <v>27</v>
      </c>
      <c r="B38" s="219" t="s">
        <v>227</v>
      </c>
      <c r="C38" s="219"/>
      <c r="D38" s="219"/>
      <c r="E38" s="219"/>
      <c r="F38" s="219"/>
      <c r="G38" s="219"/>
      <c r="H38" s="219"/>
      <c r="I38" s="219"/>
      <c r="J38" s="219"/>
      <c r="K38" s="219"/>
      <c r="L38" s="219"/>
      <c r="M38" s="115">
        <f>M33-M36-M37</f>
        <v>0</v>
      </c>
      <c r="N38" s="115">
        <f>N33-N36-N37</f>
        <v>0</v>
      </c>
      <c r="O38" s="117">
        <f t="shared" si="4"/>
        <v>0</v>
      </c>
      <c r="P38" s="115">
        <f>P33-P36-P37</f>
        <v>0</v>
      </c>
      <c r="Q38" s="115">
        <f>Q33-Q36-Q37</f>
        <v>0</v>
      </c>
      <c r="R38" s="117">
        <f t="shared" si="5"/>
        <v>0</v>
      </c>
      <c r="S38" s="21">
        <f>S33-S36-S37</f>
        <v>0</v>
      </c>
      <c r="T38" s="21">
        <f>T35-T36-T37</f>
        <v>0</v>
      </c>
      <c r="U38" s="22">
        <f t="shared" si="6"/>
        <v>0</v>
      </c>
    </row>
  </sheetData>
  <sheetProtection password="CC63" sheet="1" objects="1" scenarios="1"/>
  <mergeCells count="36">
    <mergeCell ref="B37:L37"/>
    <mergeCell ref="B38:L38"/>
    <mergeCell ref="B26:L26"/>
    <mergeCell ref="B35:L35"/>
    <mergeCell ref="B34:L34"/>
    <mergeCell ref="B33:L33"/>
    <mergeCell ref="B36:L36"/>
    <mergeCell ref="B31:L31"/>
    <mergeCell ref="B30:L30"/>
    <mergeCell ref="B32:L32"/>
    <mergeCell ref="F2:O2"/>
    <mergeCell ref="A4:U5"/>
    <mergeCell ref="B12:L12"/>
    <mergeCell ref="B15:L15"/>
    <mergeCell ref="B14:L14"/>
    <mergeCell ref="B13:L13"/>
    <mergeCell ref="A2:E2"/>
    <mergeCell ref="P9:R9"/>
    <mergeCell ref="S9:U9"/>
    <mergeCell ref="A9:A11"/>
    <mergeCell ref="B17:L17"/>
    <mergeCell ref="B28:L28"/>
    <mergeCell ref="B25:L25"/>
    <mergeCell ref="B22:L22"/>
    <mergeCell ref="B19:L19"/>
    <mergeCell ref="B21:L21"/>
    <mergeCell ref="B29:L29"/>
    <mergeCell ref="M9:O9"/>
    <mergeCell ref="N7:O7"/>
    <mergeCell ref="B20:L20"/>
    <mergeCell ref="B27:L27"/>
    <mergeCell ref="B9:L11"/>
    <mergeCell ref="B23:L23"/>
    <mergeCell ref="B24:L24"/>
    <mergeCell ref="B18:L18"/>
    <mergeCell ref="B16:L16"/>
  </mergeCells>
  <printOptions horizontalCentered="1"/>
  <pageMargins left="0.15748031496062992" right="0.15748031496062992" top="0.1968503937007874" bottom="0.31496062992125984" header="0" footer="0"/>
  <pageSetup horizontalDpi="180" verticalDpi="180" orientation="landscape" paperSize="9" r:id="rId1"/>
  <headerFooter alignWithMargins="0">
    <oddFooter>&amp;C..............................................................
képviseletre jogosult</oddFooter>
  </headerFooter>
</worksheet>
</file>

<file path=xl/worksheets/sheet8.xml><?xml version="1.0" encoding="utf-8"?>
<worksheet xmlns="http://schemas.openxmlformats.org/spreadsheetml/2006/main" xmlns:r="http://schemas.openxmlformats.org/officeDocument/2006/relationships">
  <sheetPr>
    <tabColor indexed="34"/>
  </sheetPr>
  <dimension ref="A1:E41"/>
  <sheetViews>
    <sheetView zoomScalePageLayoutView="0" workbookViewId="0" topLeftCell="A1">
      <selection activeCell="D15" sqref="D15"/>
    </sheetView>
  </sheetViews>
  <sheetFormatPr defaultColWidth="9.00390625" defaultRowHeight="19.5" customHeight="1"/>
  <cols>
    <col min="1" max="1" width="26.375" style="0" customWidth="1"/>
    <col min="2" max="2" width="18.375" style="0" customWidth="1"/>
    <col min="3" max="3" width="14.50390625" style="0" customWidth="1"/>
    <col min="4" max="4" width="14.875" style="0" customWidth="1"/>
    <col min="5" max="5" width="16.00390625" style="0" customWidth="1"/>
  </cols>
  <sheetData>
    <row r="1" spans="1:5" ht="36" customHeight="1">
      <c r="A1" s="223" t="str">
        <f>főlap!A1:E1</f>
        <v>XY sz. társasház </v>
      </c>
      <c r="B1" s="223"/>
      <c r="C1" s="223"/>
      <c r="D1" s="223"/>
      <c r="E1" s="223"/>
    </row>
    <row r="2" spans="1:5" ht="19.5" customHeight="1">
      <c r="A2" s="222" t="s">
        <v>10</v>
      </c>
      <c r="B2" s="222"/>
      <c r="C2" s="222"/>
      <c r="D2" s="222"/>
      <c r="E2" s="222"/>
    </row>
    <row r="3" spans="1:5" ht="19.5" customHeight="1">
      <c r="A3" s="9" t="s">
        <v>119</v>
      </c>
      <c r="B3" s="9" t="str">
        <f>főlap!A2</f>
        <v>2018.</v>
      </c>
      <c r="C3" s="10" t="s">
        <v>120</v>
      </c>
      <c r="D3" s="10"/>
      <c r="E3" s="10"/>
    </row>
    <row r="4" spans="1:5" ht="6" customHeight="1">
      <c r="A4" s="7"/>
      <c r="B4" s="7"/>
      <c r="C4" s="8"/>
      <c r="D4" s="8"/>
      <c r="E4" s="8"/>
    </row>
    <row r="5" spans="1:5" s="2" customFormat="1" ht="27.75" customHeight="1">
      <c r="A5" s="1" t="s">
        <v>57</v>
      </c>
      <c r="B5" s="1" t="s">
        <v>11</v>
      </c>
      <c r="C5" s="1" t="s">
        <v>8</v>
      </c>
      <c r="D5" s="4" t="s">
        <v>12</v>
      </c>
      <c r="E5" s="4" t="s">
        <v>13</v>
      </c>
    </row>
    <row r="6" spans="1:5" ht="19.5" customHeight="1">
      <c r="A6" s="3" t="s">
        <v>14</v>
      </c>
      <c r="B6" s="97"/>
      <c r="C6" s="97"/>
      <c r="D6" s="97"/>
      <c r="E6" s="97"/>
    </row>
    <row r="7" spans="1:5" ht="19.5" customHeight="1">
      <c r="A7" s="3" t="s">
        <v>9</v>
      </c>
      <c r="B7" s="97"/>
      <c r="C7" s="97"/>
      <c r="D7" s="97"/>
      <c r="E7" s="97"/>
    </row>
    <row r="8" spans="1:5" ht="19.5" customHeight="1">
      <c r="A8" s="97"/>
      <c r="B8" s="97"/>
      <c r="C8" s="97"/>
      <c r="D8" s="97"/>
      <c r="E8" s="97"/>
    </row>
    <row r="9" spans="1:5" ht="19.5" customHeight="1">
      <c r="A9" s="97"/>
      <c r="B9" s="97"/>
      <c r="C9" s="97"/>
      <c r="D9" s="97"/>
      <c r="E9" s="97"/>
    </row>
    <row r="10" spans="1:5" ht="6.75" customHeight="1">
      <c r="A10" s="224"/>
      <c r="B10" s="224"/>
      <c r="C10" s="224"/>
      <c r="D10" s="224"/>
      <c r="E10" s="224"/>
    </row>
    <row r="11" spans="1:5" s="2" customFormat="1" ht="27.75" customHeight="1">
      <c r="A11" s="1" t="s">
        <v>58</v>
      </c>
      <c r="B11" s="1" t="s">
        <v>11</v>
      </c>
      <c r="C11" s="1" t="s">
        <v>8</v>
      </c>
      <c r="D11" s="4" t="s">
        <v>12</v>
      </c>
      <c r="E11" s="4" t="s">
        <v>13</v>
      </c>
    </row>
    <row r="12" spans="1:5" ht="19.5" customHeight="1">
      <c r="A12" s="3" t="s">
        <v>35</v>
      </c>
      <c r="B12" s="97"/>
      <c r="C12" s="97"/>
      <c r="D12" s="97"/>
      <c r="E12" s="97"/>
    </row>
    <row r="13" spans="1:5" ht="19.5" customHeight="1">
      <c r="A13" s="3" t="s">
        <v>6</v>
      </c>
      <c r="B13" s="97"/>
      <c r="C13" s="97"/>
      <c r="D13" s="97"/>
      <c r="E13" s="97"/>
    </row>
    <row r="14" spans="1:5" ht="19.5" customHeight="1">
      <c r="A14" s="3" t="s">
        <v>59</v>
      </c>
      <c r="B14" s="97"/>
      <c r="C14" s="97"/>
      <c r="D14" s="97"/>
      <c r="E14" s="97"/>
    </row>
    <row r="15" spans="1:5" ht="19.5" customHeight="1">
      <c r="A15" s="3" t="s">
        <v>60</v>
      </c>
      <c r="B15" s="97"/>
      <c r="C15" s="97"/>
      <c r="D15" s="97"/>
      <c r="E15" s="97"/>
    </row>
    <row r="16" spans="1:5" ht="19.5" customHeight="1">
      <c r="A16" s="3" t="s">
        <v>61</v>
      </c>
      <c r="B16" s="97"/>
      <c r="C16" s="97"/>
      <c r="D16" s="97"/>
      <c r="E16" s="97"/>
    </row>
    <row r="17" spans="1:5" ht="19.5" customHeight="1">
      <c r="A17" s="97"/>
      <c r="B17" s="97"/>
      <c r="C17" s="97"/>
      <c r="D17" s="97"/>
      <c r="E17" s="97"/>
    </row>
    <row r="18" spans="1:5" ht="19.5" customHeight="1">
      <c r="A18" s="97"/>
      <c r="B18" s="97"/>
      <c r="C18" s="97"/>
      <c r="D18" s="97"/>
      <c r="E18" s="97"/>
    </row>
    <row r="19" spans="1:5" ht="19.5" customHeight="1">
      <c r="A19" s="97"/>
      <c r="B19" s="97"/>
      <c r="C19" s="97"/>
      <c r="D19" s="97"/>
      <c r="E19" s="97"/>
    </row>
    <row r="20" ht="9.75" customHeight="1"/>
    <row r="21" spans="1:5" ht="19.5" customHeight="1">
      <c r="A21" s="221" t="s">
        <v>15</v>
      </c>
      <c r="B21" s="221"/>
      <c r="C21" s="221"/>
      <c r="D21" s="221"/>
      <c r="E21" s="221"/>
    </row>
    <row r="22" spans="1:5" ht="19.5" customHeight="1">
      <c r="A22" s="3" t="s">
        <v>16</v>
      </c>
      <c r="B22" s="3" t="s">
        <v>17</v>
      </c>
      <c r="C22" s="3" t="s">
        <v>18</v>
      </c>
      <c r="D22" s="3" t="s">
        <v>19</v>
      </c>
      <c r="E22" s="3" t="s">
        <v>20</v>
      </c>
    </row>
    <row r="23" spans="1:5" ht="19.5" customHeight="1">
      <c r="A23" s="3" t="s">
        <v>21</v>
      </c>
      <c r="B23" s="97"/>
      <c r="C23" s="97"/>
      <c r="D23" s="97"/>
      <c r="E23" s="97"/>
    </row>
    <row r="24" spans="1:5" ht="19.5" customHeight="1">
      <c r="A24" s="3" t="s">
        <v>28</v>
      </c>
      <c r="B24" s="97"/>
      <c r="C24" s="97"/>
      <c r="D24" s="97"/>
      <c r="E24" s="97"/>
    </row>
    <row r="25" spans="1:5" ht="19.5" customHeight="1">
      <c r="A25" s="3" t="s">
        <v>22</v>
      </c>
      <c r="B25" s="97"/>
      <c r="C25" s="97"/>
      <c r="D25" s="97"/>
      <c r="E25" s="97"/>
    </row>
    <row r="26" spans="1:5" ht="19.5" customHeight="1">
      <c r="A26" s="3" t="s">
        <v>23</v>
      </c>
      <c r="B26" s="97"/>
      <c r="C26" s="97"/>
      <c r="D26" s="97"/>
      <c r="E26" s="97"/>
    </row>
    <row r="27" spans="1:5" ht="19.5" customHeight="1">
      <c r="A27" s="3" t="s">
        <v>30</v>
      </c>
      <c r="B27" s="97"/>
      <c r="C27" s="97"/>
      <c r="D27" s="97"/>
      <c r="E27" s="97"/>
    </row>
    <row r="28" spans="1:5" ht="19.5" customHeight="1">
      <c r="A28" s="3" t="s">
        <v>24</v>
      </c>
      <c r="B28" s="97"/>
      <c r="C28" s="97"/>
      <c r="D28" s="97"/>
      <c r="E28" s="97"/>
    </row>
    <row r="29" spans="1:5" ht="19.5" customHeight="1">
      <c r="A29" s="3" t="s">
        <v>26</v>
      </c>
      <c r="B29" s="97"/>
      <c r="C29" s="97"/>
      <c r="D29" s="97"/>
      <c r="E29" s="97"/>
    </row>
    <row r="30" spans="1:5" ht="19.5" customHeight="1">
      <c r="A30" s="3" t="s">
        <v>25</v>
      </c>
      <c r="B30" s="97"/>
      <c r="C30" s="97"/>
      <c r="D30" s="97"/>
      <c r="E30" s="97"/>
    </row>
    <row r="31" spans="1:5" ht="19.5" customHeight="1">
      <c r="A31" s="3" t="s">
        <v>29</v>
      </c>
      <c r="B31" s="97"/>
      <c r="C31" s="97"/>
      <c r="D31" s="97"/>
      <c r="E31" s="97"/>
    </row>
    <row r="32" spans="1:5" ht="19.5" customHeight="1">
      <c r="A32" s="3" t="s">
        <v>27</v>
      </c>
      <c r="B32" s="97"/>
      <c r="C32" s="97"/>
      <c r="D32" s="97"/>
      <c r="E32" s="97"/>
    </row>
    <row r="33" spans="1:5" ht="19.5" customHeight="1">
      <c r="A33" s="3" t="s">
        <v>33</v>
      </c>
      <c r="B33" s="97"/>
      <c r="C33" s="97"/>
      <c r="D33" s="97"/>
      <c r="E33" s="97"/>
    </row>
    <row r="34" spans="1:5" ht="19.5" customHeight="1">
      <c r="A34" s="3" t="s">
        <v>31</v>
      </c>
      <c r="B34" s="97"/>
      <c r="C34" s="97"/>
      <c r="D34" s="97"/>
      <c r="E34" s="97"/>
    </row>
    <row r="35" spans="1:5" ht="19.5" customHeight="1">
      <c r="A35" s="3" t="s">
        <v>32</v>
      </c>
      <c r="B35" s="97"/>
      <c r="C35" s="97"/>
      <c r="D35" s="97"/>
      <c r="E35" s="97"/>
    </row>
    <row r="36" spans="1:5" ht="19.5" customHeight="1">
      <c r="A36" s="97"/>
      <c r="B36" s="97"/>
      <c r="C36" s="97"/>
      <c r="D36" s="97"/>
      <c r="E36" s="97"/>
    </row>
    <row r="37" spans="1:5" ht="19.5" customHeight="1">
      <c r="A37" s="97"/>
      <c r="B37" s="97"/>
      <c r="C37" s="97"/>
      <c r="D37" s="97"/>
      <c r="E37" s="97"/>
    </row>
    <row r="38" spans="1:5" ht="19.5" customHeight="1">
      <c r="A38" s="97"/>
      <c r="B38" s="97"/>
      <c r="C38" s="97"/>
      <c r="D38" s="97"/>
      <c r="E38" s="97"/>
    </row>
    <row r="39" spans="1:5" ht="19.5" customHeight="1">
      <c r="A39" s="6"/>
      <c r="B39" s="5"/>
      <c r="C39" s="6"/>
      <c r="D39" s="6"/>
      <c r="E39" s="6"/>
    </row>
    <row r="40" spans="1:5" ht="19.5" customHeight="1">
      <c r="A40" s="5"/>
      <c r="B40" s="5"/>
      <c r="C40" s="5"/>
      <c r="D40" s="5"/>
      <c r="E40" s="5"/>
    </row>
    <row r="41" spans="1:5" ht="19.5" customHeight="1">
      <c r="A41" s="5"/>
      <c r="B41" s="5"/>
      <c r="C41" s="5"/>
      <c r="D41" s="5"/>
      <c r="E41" s="5"/>
    </row>
  </sheetData>
  <sheetProtection password="CC63" sheet="1"/>
  <mergeCells count="4">
    <mergeCell ref="A21:E21"/>
    <mergeCell ref="A2:E2"/>
    <mergeCell ref="A1:E1"/>
    <mergeCell ref="A10:E10"/>
  </mergeCells>
  <printOptions horizontalCentered="1"/>
  <pageMargins left="0.4724409448818898" right="0.3937007874015748" top="0.2362204724409449" bottom="0.8267716535433072" header="0.15748031496062992" footer="0.1968503937007874"/>
  <pageSetup horizontalDpi="600" verticalDpi="600" orientation="portrait" paperSize="9" r:id="rId1"/>
  <headerFooter alignWithMargins="0">
    <oddFooter>&amp;LBLOCK 2000 Ing. Kez. Iroda
6722 Szeged, Török u. 3. sz.
Tel: 06-30-9635-614&amp;C.................................................................
aláírás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Kaplonyi György</dc:creator>
  <cp:keywords/>
  <dc:description/>
  <cp:lastModifiedBy>Kaplonyi György</cp:lastModifiedBy>
  <cp:lastPrinted>2019-02-19T14:12:22Z</cp:lastPrinted>
  <dcterms:created xsi:type="dcterms:W3CDTF">1999-01-01T15:12:29Z</dcterms:created>
  <dcterms:modified xsi:type="dcterms:W3CDTF">2019-02-19T14:13:24Z</dcterms:modified>
  <cp:category/>
  <cp:version/>
  <cp:contentType/>
  <cp:contentStatus/>
</cp:coreProperties>
</file>